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xr:revisionPtr revIDLastSave="0" documentId="8_{C5010582-3F00-BD40-B8E7-4146FF17B6B8}" xr6:coauthVersionLast="47" xr6:coauthVersionMax="47" xr10:uidLastSave="{00000000-0000-0000-0000-000000000000}"/>
  <bookViews>
    <workbookView xWindow="0" yWindow="0" windowWidth="0" windowHeight="0" activeTab="1" xr2:uid="{00000000-000D-0000-FFFF-FFFF00000000}"/>
  </bookViews>
  <sheets>
    <sheet name="CONSOLIDADO BOSQUEJO" sheetId="1" state="hidden" r:id="rId1"/>
    <sheet name="Consolidado" sheetId="2" r:id="rId2"/>
    <sheet name="Total Votos municipio" sheetId="3" r:id="rId3"/>
  </sheets>
  <definedNames>
    <definedName name="_xlnm._FilterDatabase" localSheetId="1" hidden="1">Consolidado!$A$1:$AU$260</definedName>
    <definedName name="Z_2F42E4D4_CE91_4875_96E9_6FDA0A7EAE38_.wvu.FilterData" localSheetId="1" hidden="1">Consolidado!$A$1:$AU$260</definedName>
    <definedName name="Z_5016DC7B_D83B_4B60_803D_8F126604C4C4_.wvu.FilterData" localSheetId="1" hidden="1">Consolidado!$A$1:$AU$260</definedName>
    <definedName name="Z_8034F0FE_6E0D_49D6_9A64_84082D27F43A_.wvu.FilterData" localSheetId="1" hidden="1">Consolidado!$A$1:$AU$260</definedName>
    <definedName name="Z_D14665B1_BBC6_422C_B448_3AAB6E325E66_.wvu.FilterData" localSheetId="1" hidden="1">Consolidado!$A$1:$AU$260</definedName>
  </definedNames>
  <calcPr calcId="191028"/>
  <customWorkbookViews>
    <customWorkbookView name="Cristian" guid="{2F42E4D4-CE91-4875-96E9-6FDA0A7EAE38}" maximized="1" windowWidth="0" windowHeight="0" activeSheetId="0"/>
    <customWorkbookView name="Felipe V" guid="{D14665B1-BBC6-422C-B448-3AAB6E325E66}" maximized="1" windowWidth="0" windowHeight="0" activeSheetId="0"/>
    <customWorkbookView name="Fjobando" guid="{5016DC7B-D83B-4B60-803D-8F126604C4C4}" maximized="1" windowWidth="0" windowHeight="0" activeSheetId="0"/>
    <customWorkbookView name="Kevin R" guid="{8034F0FE-6E0D-49D6-9A64-84082D27F43A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jiLaRiZleVzq5NSHNMU70Bj3BgKg=="/>
    </ext>
  </extLst>
</workbook>
</file>

<file path=xl/calcChain.xml><?xml version="1.0" encoding="utf-8"?>
<calcChain xmlns="http://schemas.openxmlformats.org/spreadsheetml/2006/main">
  <c r="E250" i="2" l="1"/>
  <c r="E235" i="2"/>
  <c r="E225" i="2"/>
  <c r="E217" i="2"/>
  <c r="E206" i="2"/>
  <c r="E199" i="2"/>
  <c r="E190" i="2"/>
  <c r="E185" i="2"/>
  <c r="E176" i="2"/>
  <c r="E170" i="2"/>
  <c r="E156" i="2"/>
  <c r="E141" i="2"/>
  <c r="E130" i="2"/>
  <c r="E112" i="2"/>
  <c r="E105" i="2"/>
  <c r="E97" i="2"/>
  <c r="E77" i="2"/>
  <c r="E68" i="2"/>
  <c r="E58" i="2"/>
  <c r="E48" i="2"/>
  <c r="E34" i="2"/>
  <c r="E21" i="2"/>
  <c r="E15" i="2"/>
  <c r="E6" i="2"/>
  <c r="E253" i="2"/>
  <c r="D3" i="3"/>
  <c r="F247" i="2"/>
  <c r="F250" i="2"/>
  <c r="F235" i="2"/>
  <c r="F225" i="2"/>
  <c r="F217" i="2"/>
  <c r="F206" i="2"/>
  <c r="F196" i="2"/>
  <c r="F199" i="2"/>
  <c r="F190" i="2"/>
  <c r="F185" i="2"/>
  <c r="F176" i="2"/>
  <c r="F170" i="2"/>
  <c r="F147" i="2"/>
  <c r="F156" i="2"/>
  <c r="F141" i="2"/>
  <c r="F130" i="2"/>
  <c r="F112" i="2"/>
  <c r="F105" i="2"/>
  <c r="F97" i="2"/>
  <c r="F77" i="2"/>
  <c r="F68" i="2"/>
  <c r="F58" i="2"/>
  <c r="F48" i="2"/>
  <c r="F34" i="2"/>
  <c r="F21" i="2"/>
  <c r="F15" i="2"/>
  <c r="F6" i="2"/>
  <c r="F253" i="2"/>
  <c r="D4" i="3"/>
  <c r="G250" i="2"/>
  <c r="G235" i="2"/>
  <c r="G225" i="2"/>
  <c r="G217" i="2"/>
  <c r="G206" i="2"/>
  <c r="G199" i="2"/>
  <c r="G190" i="2"/>
  <c r="G185" i="2"/>
  <c r="G176" i="2"/>
  <c r="G170" i="2"/>
  <c r="G156" i="2"/>
  <c r="G141" i="2"/>
  <c r="G130" i="2"/>
  <c r="G112" i="2"/>
  <c r="G105" i="2"/>
  <c r="G97" i="2"/>
  <c r="G77" i="2"/>
  <c r="G68" i="2"/>
  <c r="G58" i="2"/>
  <c r="G48" i="2"/>
  <c r="G34" i="2"/>
  <c r="G21" i="2"/>
  <c r="G15" i="2"/>
  <c r="G6" i="2"/>
  <c r="G253" i="2"/>
  <c r="D5" i="3"/>
  <c r="H250" i="2"/>
  <c r="H235" i="2"/>
  <c r="H225" i="2"/>
  <c r="H217" i="2"/>
  <c r="H206" i="2"/>
  <c r="H199" i="2"/>
  <c r="H190" i="2"/>
  <c r="H185" i="2"/>
  <c r="H176" i="2"/>
  <c r="H168" i="2"/>
  <c r="H170" i="2"/>
  <c r="H156" i="2"/>
  <c r="H141" i="2"/>
  <c r="H130" i="2"/>
  <c r="H112" i="2"/>
  <c r="H105" i="2"/>
  <c r="H97" i="2"/>
  <c r="H77" i="2"/>
  <c r="H68" i="2"/>
  <c r="H58" i="2"/>
  <c r="H47" i="2"/>
  <c r="H48" i="2"/>
  <c r="H34" i="2"/>
  <c r="H21" i="2"/>
  <c r="H15" i="2"/>
  <c r="H6" i="2"/>
  <c r="H253" i="2"/>
  <c r="D6" i="3"/>
  <c r="I250" i="2"/>
  <c r="I235" i="2"/>
  <c r="I225" i="2"/>
  <c r="I217" i="2"/>
  <c r="I206" i="2"/>
  <c r="I199" i="2"/>
  <c r="I190" i="2"/>
  <c r="I185" i="2"/>
  <c r="I176" i="2"/>
  <c r="I170" i="2"/>
  <c r="I156" i="2"/>
  <c r="I141" i="2"/>
  <c r="I130" i="2"/>
  <c r="I112" i="2"/>
  <c r="I105" i="2"/>
  <c r="I97" i="2"/>
  <c r="I77" i="2"/>
  <c r="I68" i="2"/>
  <c r="I58" i="2"/>
  <c r="I48" i="2"/>
  <c r="I34" i="2"/>
  <c r="I21" i="2"/>
  <c r="I15" i="2"/>
  <c r="I6" i="2"/>
  <c r="I253" i="2"/>
  <c r="D7" i="3"/>
  <c r="J250" i="2"/>
  <c r="J235" i="2"/>
  <c r="J225" i="2"/>
  <c r="J217" i="2"/>
  <c r="J206" i="2"/>
  <c r="J199" i="2"/>
  <c r="J190" i="2"/>
  <c r="J185" i="2"/>
  <c r="J176" i="2"/>
  <c r="J170" i="2"/>
  <c r="J156" i="2"/>
  <c r="J141" i="2"/>
  <c r="J130" i="2"/>
  <c r="J112" i="2"/>
  <c r="J105" i="2"/>
  <c r="J97" i="2"/>
  <c r="J77" i="2"/>
  <c r="J68" i="2"/>
  <c r="J58" i="2"/>
  <c r="J48" i="2"/>
  <c r="J34" i="2"/>
  <c r="J21" i="2"/>
  <c r="J15" i="2"/>
  <c r="J6" i="2"/>
  <c r="J253" i="2"/>
  <c r="D8" i="3"/>
  <c r="K250" i="2"/>
  <c r="K235" i="2"/>
  <c r="K225" i="2"/>
  <c r="K217" i="2"/>
  <c r="K206" i="2"/>
  <c r="K199" i="2"/>
  <c r="K190" i="2"/>
  <c r="K185" i="2"/>
  <c r="K176" i="2"/>
  <c r="K170" i="2"/>
  <c r="K148" i="2"/>
  <c r="K156" i="2"/>
  <c r="K141" i="2"/>
  <c r="K130" i="2"/>
  <c r="K112" i="2"/>
  <c r="K105" i="2"/>
  <c r="K97" i="2"/>
  <c r="K77" i="2"/>
  <c r="K68" i="2"/>
  <c r="K58" i="2"/>
  <c r="K48" i="2"/>
  <c r="K34" i="2"/>
  <c r="K21" i="2"/>
  <c r="K15" i="2"/>
  <c r="K4" i="2"/>
  <c r="K6" i="2"/>
  <c r="K253" i="2"/>
  <c r="D9" i="3"/>
  <c r="L250" i="2"/>
  <c r="L235" i="2"/>
  <c r="L225" i="2"/>
  <c r="L217" i="2"/>
  <c r="L206" i="2"/>
  <c r="L199" i="2"/>
  <c r="L190" i="2"/>
  <c r="L185" i="2"/>
  <c r="L176" i="2"/>
  <c r="L170" i="2"/>
  <c r="L156" i="2"/>
  <c r="L141" i="2"/>
  <c r="L130" i="2"/>
  <c r="L112" i="2"/>
  <c r="L105" i="2"/>
  <c r="L97" i="2"/>
  <c r="L77" i="2"/>
  <c r="L68" i="2"/>
  <c r="L58" i="2"/>
  <c r="L45" i="2"/>
  <c r="L48" i="2"/>
  <c r="L34" i="2"/>
  <c r="L21" i="2"/>
  <c r="L15" i="2"/>
  <c r="L6" i="2"/>
  <c r="L253" i="2"/>
  <c r="D10" i="3"/>
  <c r="M250" i="2"/>
  <c r="M233" i="2"/>
  <c r="M235" i="2"/>
  <c r="M225" i="2"/>
  <c r="M217" i="2"/>
  <c r="M203" i="2"/>
  <c r="M206" i="2"/>
  <c r="M199" i="2"/>
  <c r="M190" i="2"/>
  <c r="M185" i="2"/>
  <c r="M176" i="2"/>
  <c r="M170" i="2"/>
  <c r="M156" i="2"/>
  <c r="M141" i="2"/>
  <c r="M118" i="2"/>
  <c r="M130" i="2"/>
  <c r="M112" i="2"/>
  <c r="M105" i="2"/>
  <c r="M97" i="2"/>
  <c r="M77" i="2"/>
  <c r="M68" i="2"/>
  <c r="M58" i="2"/>
  <c r="M48" i="2"/>
  <c r="M34" i="2"/>
  <c r="M21" i="2"/>
  <c r="M15" i="2"/>
  <c r="M6" i="2"/>
  <c r="M253" i="2"/>
  <c r="D11" i="3"/>
  <c r="N250" i="2"/>
  <c r="N235" i="2"/>
  <c r="N225" i="2"/>
  <c r="N217" i="2"/>
  <c r="N206" i="2"/>
  <c r="N199" i="2"/>
  <c r="N190" i="2"/>
  <c r="N185" i="2"/>
  <c r="N176" i="2"/>
  <c r="N170" i="2"/>
  <c r="N156" i="2"/>
  <c r="N141" i="2"/>
  <c r="N130" i="2"/>
  <c r="N112" i="2"/>
  <c r="N105" i="2"/>
  <c r="N97" i="2"/>
  <c r="N77" i="2"/>
  <c r="N68" i="2"/>
  <c r="N58" i="2"/>
  <c r="N48" i="2"/>
  <c r="N34" i="2"/>
  <c r="N21" i="2"/>
  <c r="N15" i="2"/>
  <c r="N6" i="2"/>
  <c r="N253" i="2"/>
  <c r="D12" i="3"/>
  <c r="O250" i="2"/>
  <c r="O235" i="2"/>
  <c r="O225" i="2"/>
  <c r="O217" i="2"/>
  <c r="O206" i="2"/>
  <c r="O199" i="2"/>
  <c r="O190" i="2"/>
  <c r="O185" i="2"/>
  <c r="O176" i="2"/>
  <c r="O170" i="2"/>
  <c r="O156" i="2"/>
  <c r="O141" i="2"/>
  <c r="O130" i="2"/>
  <c r="O112" i="2"/>
  <c r="O105" i="2"/>
  <c r="O97" i="2"/>
  <c r="O77" i="2"/>
  <c r="O68" i="2"/>
  <c r="O58" i="2"/>
  <c r="O48" i="2"/>
  <c r="O34" i="2"/>
  <c r="O21" i="2"/>
  <c r="O15" i="2"/>
  <c r="O6" i="2"/>
  <c r="O253" i="2"/>
  <c r="D13" i="3"/>
  <c r="P250" i="2"/>
  <c r="P235" i="2"/>
  <c r="P225" i="2"/>
  <c r="P217" i="2"/>
  <c r="P206" i="2"/>
  <c r="P199" i="2"/>
  <c r="P190" i="2"/>
  <c r="P185" i="2"/>
  <c r="P176" i="2"/>
  <c r="P170" i="2"/>
  <c r="P156" i="2"/>
  <c r="P141" i="2"/>
  <c r="P130" i="2"/>
  <c r="P112" i="2"/>
  <c r="P105" i="2"/>
  <c r="P97" i="2"/>
  <c r="P77" i="2"/>
  <c r="P68" i="2"/>
  <c r="P58" i="2"/>
  <c r="P48" i="2"/>
  <c r="P34" i="2"/>
  <c r="P21" i="2"/>
  <c r="P15" i="2"/>
  <c r="P6" i="2"/>
  <c r="P253" i="2"/>
  <c r="D14" i="3"/>
  <c r="Q241" i="2"/>
  <c r="Q250" i="2"/>
  <c r="Q235" i="2"/>
  <c r="Q225" i="2"/>
  <c r="Q217" i="2"/>
  <c r="Q206" i="2"/>
  <c r="Q199" i="2"/>
  <c r="Q190" i="2"/>
  <c r="Q185" i="2"/>
  <c r="Q176" i="2"/>
  <c r="Q170" i="2"/>
  <c r="Q156" i="2"/>
  <c r="Q134" i="2"/>
  <c r="Q141" i="2"/>
  <c r="Q130" i="2"/>
  <c r="Q112" i="2"/>
  <c r="Q102" i="2"/>
  <c r="Q105" i="2"/>
  <c r="Q88" i="2"/>
  <c r="Q91" i="2"/>
  <c r="Q97" i="2"/>
  <c r="Q77" i="2"/>
  <c r="Q68" i="2"/>
  <c r="Q58" i="2"/>
  <c r="Q48" i="2"/>
  <c r="Q34" i="2"/>
  <c r="Q20" i="2"/>
  <c r="Q21" i="2"/>
  <c r="Q12" i="2"/>
  <c r="Q14" i="2"/>
  <c r="Q15" i="2"/>
  <c r="Q6" i="2"/>
  <c r="Q253" i="2"/>
  <c r="D15" i="3"/>
  <c r="R250" i="2"/>
  <c r="R235" i="2"/>
  <c r="R225" i="2"/>
  <c r="R217" i="2"/>
  <c r="R206" i="2"/>
  <c r="R199" i="2"/>
  <c r="R190" i="2"/>
  <c r="R185" i="2"/>
  <c r="R176" i="2"/>
  <c r="R170" i="2"/>
  <c r="R156" i="2"/>
  <c r="R141" i="2"/>
  <c r="R130" i="2"/>
  <c r="R112" i="2"/>
  <c r="R105" i="2"/>
  <c r="R97" i="2"/>
  <c r="R77" i="2"/>
  <c r="R68" i="2"/>
  <c r="R58" i="2"/>
  <c r="R48" i="2"/>
  <c r="R34" i="2"/>
  <c r="R21" i="2"/>
  <c r="R15" i="2"/>
  <c r="R6" i="2"/>
  <c r="R253" i="2"/>
  <c r="D16" i="3"/>
  <c r="S250" i="2"/>
  <c r="S235" i="2"/>
  <c r="S225" i="2"/>
  <c r="S217" i="2"/>
  <c r="S206" i="2"/>
  <c r="S199" i="2"/>
  <c r="S190" i="2"/>
  <c r="S185" i="2"/>
  <c r="S176" i="2"/>
  <c r="S170" i="2"/>
  <c r="S156" i="2"/>
  <c r="S141" i="2"/>
  <c r="S130" i="2"/>
  <c r="S112" i="2"/>
  <c r="S105" i="2"/>
  <c r="S97" i="2"/>
  <c r="S77" i="2"/>
  <c r="S68" i="2"/>
  <c r="S58" i="2"/>
  <c r="S48" i="2"/>
  <c r="S34" i="2"/>
  <c r="S21" i="2"/>
  <c r="S15" i="2"/>
  <c r="S253" i="2"/>
  <c r="D17" i="3"/>
  <c r="T250" i="2"/>
  <c r="T235" i="2"/>
  <c r="T225" i="2"/>
  <c r="T217" i="2"/>
  <c r="T206" i="2"/>
  <c r="T199" i="2"/>
  <c r="T190" i="2"/>
  <c r="T185" i="2"/>
  <c r="T176" i="2"/>
  <c r="T170" i="2"/>
  <c r="T156" i="2"/>
  <c r="T141" i="2"/>
  <c r="T130" i="2"/>
  <c r="T112" i="2"/>
  <c r="T105" i="2"/>
  <c r="T97" i="2"/>
  <c r="T77" i="2"/>
  <c r="T68" i="2"/>
  <c r="T55" i="2"/>
  <c r="T58" i="2"/>
  <c r="T41" i="2"/>
  <c r="T45" i="2"/>
  <c r="T48" i="2"/>
  <c r="T27" i="2"/>
  <c r="T34" i="2"/>
  <c r="T19" i="2"/>
  <c r="T21" i="2"/>
  <c r="T15" i="2"/>
  <c r="T6" i="2"/>
  <c r="T253" i="2"/>
  <c r="D18" i="3"/>
  <c r="U250" i="2"/>
  <c r="U235" i="2"/>
  <c r="U225" i="2"/>
  <c r="U217" i="2"/>
  <c r="U206" i="2"/>
  <c r="U199" i="2"/>
  <c r="U190" i="2"/>
  <c r="U185" i="2"/>
  <c r="U176" i="2"/>
  <c r="U170" i="2"/>
  <c r="U156" i="2"/>
  <c r="U141" i="2"/>
  <c r="U130" i="2"/>
  <c r="U112" i="2"/>
  <c r="U105" i="2"/>
  <c r="U97" i="2"/>
  <c r="U77" i="2"/>
  <c r="U68" i="2"/>
  <c r="U58" i="2"/>
  <c r="U48" i="2"/>
  <c r="U34" i="2"/>
  <c r="U21" i="2"/>
  <c r="U15" i="2"/>
  <c r="U6" i="2"/>
  <c r="U253" i="2"/>
  <c r="D19" i="3"/>
  <c r="V249" i="2"/>
  <c r="V250" i="2"/>
  <c r="V235" i="2"/>
  <c r="V225" i="2"/>
  <c r="V212" i="2"/>
  <c r="V217" i="2"/>
  <c r="V206" i="2"/>
  <c r="V199" i="2"/>
  <c r="V190" i="2"/>
  <c r="V185" i="2"/>
  <c r="V176" i="2"/>
  <c r="V170" i="2"/>
  <c r="V156" i="2"/>
  <c r="V141" i="2"/>
  <c r="V130" i="2"/>
  <c r="V110" i="2"/>
  <c r="V112" i="2"/>
  <c r="V105" i="2"/>
  <c r="V97" i="2"/>
  <c r="V77" i="2"/>
  <c r="V68" i="2"/>
  <c r="V58" i="2"/>
  <c r="V39" i="2"/>
  <c r="V48" i="2"/>
  <c r="V34" i="2"/>
  <c r="V21" i="2"/>
  <c r="V15" i="2"/>
  <c r="V6" i="2"/>
  <c r="V253" i="2"/>
  <c r="D20" i="3"/>
  <c r="W250" i="2"/>
  <c r="W235" i="2"/>
  <c r="W225" i="2"/>
  <c r="W217" i="2"/>
  <c r="W206" i="2"/>
  <c r="W199" i="2"/>
  <c r="W190" i="2"/>
  <c r="W185" i="2"/>
  <c r="W176" i="2"/>
  <c r="W170" i="2"/>
  <c r="W156" i="2"/>
  <c r="W141" i="2"/>
  <c r="W130" i="2"/>
  <c r="W112" i="2"/>
  <c r="W105" i="2"/>
  <c r="W97" i="2"/>
  <c r="W77" i="2"/>
  <c r="W68" i="2"/>
  <c r="W58" i="2"/>
  <c r="W48" i="2"/>
  <c r="W34" i="2"/>
  <c r="W21" i="2"/>
  <c r="W15" i="2"/>
  <c r="W6" i="2"/>
  <c r="W253" i="2"/>
  <c r="D21" i="3"/>
  <c r="X250" i="2"/>
  <c r="X235" i="2"/>
  <c r="X225" i="2"/>
  <c r="X217" i="2"/>
  <c r="X206" i="2"/>
  <c r="X199" i="2"/>
  <c r="X190" i="2"/>
  <c r="X185" i="2"/>
  <c r="X176" i="2"/>
  <c r="X170" i="2"/>
  <c r="X156" i="2"/>
  <c r="X141" i="2"/>
  <c r="X130" i="2"/>
  <c r="X112" i="2"/>
  <c r="X105" i="2"/>
  <c r="X97" i="2"/>
  <c r="X77" i="2"/>
  <c r="X68" i="2"/>
  <c r="X58" i="2"/>
  <c r="X48" i="2"/>
  <c r="X34" i="2"/>
  <c r="X21" i="2"/>
  <c r="X15" i="2"/>
  <c r="X6" i="2"/>
  <c r="X253" i="2"/>
  <c r="D22" i="3"/>
  <c r="Y250" i="2"/>
  <c r="Y235" i="2"/>
  <c r="Y225" i="2"/>
  <c r="Y217" i="2"/>
  <c r="Y206" i="2"/>
  <c r="Y199" i="2"/>
  <c r="Y190" i="2"/>
  <c r="Y185" i="2"/>
  <c r="Y176" i="2"/>
  <c r="Y170" i="2"/>
  <c r="Y156" i="2"/>
  <c r="Y141" i="2"/>
  <c r="Y130" i="2"/>
  <c r="Y112" i="2"/>
  <c r="Y105" i="2"/>
  <c r="Y97" i="2"/>
  <c r="Y77" i="2"/>
  <c r="Y68" i="2"/>
  <c r="Y58" i="2"/>
  <c r="Y48" i="2"/>
  <c r="Y34" i="2"/>
  <c r="Y21" i="2"/>
  <c r="Y15" i="2"/>
  <c r="Y6" i="2"/>
  <c r="Y253" i="2"/>
  <c r="D23" i="3"/>
  <c r="Z250" i="2"/>
  <c r="Z235" i="2"/>
  <c r="Z225" i="2"/>
  <c r="Z217" i="2"/>
  <c r="Z206" i="2"/>
  <c r="Z199" i="2"/>
  <c r="Z190" i="2"/>
  <c r="Z185" i="2"/>
  <c r="Z176" i="2"/>
  <c r="Z170" i="2"/>
  <c r="Z156" i="2"/>
  <c r="Z141" i="2"/>
  <c r="Z130" i="2"/>
  <c r="Z112" i="2"/>
  <c r="Z105" i="2"/>
  <c r="Z97" i="2"/>
  <c r="Z77" i="2"/>
  <c r="Z66" i="2"/>
  <c r="Z68" i="2"/>
  <c r="Z58" i="2"/>
  <c r="Z48" i="2"/>
  <c r="Z34" i="2"/>
  <c r="Z21" i="2"/>
  <c r="Z15" i="2"/>
  <c r="Z6" i="2"/>
  <c r="Z253" i="2"/>
  <c r="D24" i="3"/>
  <c r="AA250" i="2"/>
  <c r="AA235" i="2"/>
  <c r="AA225" i="2"/>
  <c r="AA217" i="2"/>
  <c r="AA206" i="2"/>
  <c r="AA199" i="2"/>
  <c r="AA190" i="2"/>
  <c r="AA185" i="2"/>
  <c r="AA176" i="2"/>
  <c r="AA170" i="2"/>
  <c r="AA156" i="2"/>
  <c r="AA141" i="2"/>
  <c r="AA116" i="2"/>
  <c r="AA130" i="2"/>
  <c r="AA112" i="2"/>
  <c r="AA105" i="2"/>
  <c r="AA90" i="2"/>
  <c r="AA95" i="2"/>
  <c r="AA97" i="2"/>
  <c r="AA77" i="2"/>
  <c r="AA64" i="2"/>
  <c r="AA66" i="2"/>
  <c r="AA67" i="2"/>
  <c r="AA68" i="2"/>
  <c r="AA58" i="2"/>
  <c r="AA48" i="2"/>
  <c r="AA31" i="2"/>
  <c r="AA34" i="2"/>
  <c r="AA21" i="2"/>
  <c r="AA15" i="2"/>
  <c r="AA6" i="2"/>
  <c r="AA253" i="2"/>
  <c r="D25" i="3"/>
  <c r="AB250" i="2"/>
  <c r="AB230" i="2"/>
  <c r="AB235" i="2"/>
  <c r="AB225" i="2"/>
  <c r="AB217" i="2"/>
  <c r="AB206" i="2"/>
  <c r="AB199" i="2"/>
  <c r="AB190" i="2"/>
  <c r="AB185" i="2"/>
  <c r="AB176" i="2"/>
  <c r="AB170" i="2"/>
  <c r="AB156" i="2"/>
  <c r="AB141" i="2"/>
  <c r="AB120" i="2"/>
  <c r="AB130" i="2"/>
  <c r="AB112" i="2"/>
  <c r="AB105" i="2"/>
  <c r="AB97" i="2"/>
  <c r="AB77" i="2"/>
  <c r="AB68" i="2"/>
  <c r="AB58" i="2"/>
  <c r="AB48" i="2"/>
  <c r="AB34" i="2"/>
  <c r="AB21" i="2"/>
  <c r="AB15" i="2"/>
  <c r="AB6" i="2"/>
  <c r="AB253" i="2"/>
  <c r="D26" i="3"/>
  <c r="AC250" i="2"/>
  <c r="AC235" i="2"/>
  <c r="AC225" i="2"/>
  <c r="AC217" i="2"/>
  <c r="AC206" i="2"/>
  <c r="AC199" i="2"/>
  <c r="AC190" i="2"/>
  <c r="AC185" i="2"/>
  <c r="AC176" i="2"/>
  <c r="AC170" i="2"/>
  <c r="AC156" i="2"/>
  <c r="AC141" i="2"/>
  <c r="AC130" i="2"/>
  <c r="AC112" i="2"/>
  <c r="AC105" i="2"/>
  <c r="AC97" i="2"/>
  <c r="AC77" i="2"/>
  <c r="AC68" i="2"/>
  <c r="AC58" i="2"/>
  <c r="AC48" i="2"/>
  <c r="AC34" i="2"/>
  <c r="AC21" i="2"/>
  <c r="AC15" i="2"/>
  <c r="AC6" i="2"/>
  <c r="AC253" i="2"/>
  <c r="D27" i="3"/>
  <c r="AD250" i="2"/>
  <c r="AD235" i="2"/>
  <c r="AD225" i="2"/>
  <c r="AD217" i="2"/>
  <c r="AD206" i="2"/>
  <c r="AD199" i="2"/>
  <c r="AD190" i="2"/>
  <c r="AD185" i="2"/>
  <c r="AD176" i="2"/>
  <c r="AD170" i="2"/>
  <c r="AD156" i="2"/>
  <c r="AD141" i="2"/>
  <c r="AD130" i="2"/>
  <c r="AD112" i="2"/>
  <c r="AD105" i="2"/>
  <c r="AD97" i="2"/>
  <c r="AD77" i="2"/>
  <c r="AD68" i="2"/>
  <c r="AD58" i="2"/>
  <c r="AD48" i="2"/>
  <c r="AD34" i="2"/>
  <c r="AD21" i="2"/>
  <c r="AD15" i="2"/>
  <c r="AD6" i="2"/>
  <c r="AD253" i="2"/>
  <c r="D28" i="3"/>
  <c r="AE250" i="2"/>
  <c r="AE235" i="2"/>
  <c r="AE225" i="2"/>
  <c r="AE217" i="2"/>
  <c r="AE206" i="2"/>
  <c r="AE199" i="2"/>
  <c r="AE190" i="2"/>
  <c r="AE185" i="2"/>
  <c r="AE176" i="2"/>
  <c r="AE170" i="2"/>
  <c r="AE156" i="2"/>
  <c r="AE141" i="2"/>
  <c r="AE130" i="2"/>
  <c r="AE112" i="2"/>
  <c r="AE105" i="2"/>
  <c r="AE97" i="2"/>
  <c r="AE77" i="2"/>
  <c r="AE68" i="2"/>
  <c r="AE58" i="2"/>
  <c r="AE48" i="2"/>
  <c r="AE34" i="2"/>
  <c r="AE21" i="2"/>
  <c r="AE15" i="2"/>
  <c r="AE4" i="2"/>
  <c r="AE6" i="2"/>
  <c r="AE253" i="2"/>
  <c r="D29" i="3"/>
  <c r="AF250" i="2"/>
  <c r="AF235" i="2"/>
  <c r="AF225" i="2"/>
  <c r="AF217" i="2"/>
  <c r="AF206" i="2"/>
  <c r="AF199" i="2"/>
  <c r="AF190" i="2"/>
  <c r="AF181" i="2"/>
  <c r="AF185" i="2"/>
  <c r="AF176" i="2"/>
  <c r="AF164" i="2"/>
  <c r="AF170" i="2"/>
  <c r="AF156" i="2"/>
  <c r="AF138" i="2"/>
  <c r="AF141" i="2"/>
  <c r="AF120" i="2"/>
  <c r="AF130" i="2"/>
  <c r="AF112" i="2"/>
  <c r="AF105" i="2"/>
  <c r="AF90" i="2"/>
  <c r="AF91" i="2"/>
  <c r="AF97" i="2"/>
  <c r="AF76" i="2"/>
  <c r="AF77" i="2"/>
  <c r="AF66" i="2"/>
  <c r="AF67" i="2"/>
  <c r="AF68" i="2"/>
  <c r="AF58" i="2"/>
  <c r="AF41" i="2"/>
  <c r="AF48" i="2"/>
  <c r="AF31" i="2"/>
  <c r="AF34" i="2"/>
  <c r="AF21" i="2"/>
  <c r="AF12" i="2"/>
  <c r="AF15" i="2"/>
  <c r="AF6" i="2"/>
  <c r="AF253" i="2"/>
  <c r="D30" i="3"/>
  <c r="AG250" i="2"/>
  <c r="AG235" i="2"/>
  <c r="AG225" i="2"/>
  <c r="AG217" i="2"/>
  <c r="AG206" i="2"/>
  <c r="AG199" i="2"/>
  <c r="AG190" i="2"/>
  <c r="AG185" i="2"/>
  <c r="AG176" i="2"/>
  <c r="AG170" i="2"/>
  <c r="AG156" i="2"/>
  <c r="AG141" i="2"/>
  <c r="AG130" i="2"/>
  <c r="AG112" i="2"/>
  <c r="AG105" i="2"/>
  <c r="AG97" i="2"/>
  <c r="AG77" i="2"/>
  <c r="AG68" i="2"/>
  <c r="AG58" i="2"/>
  <c r="AG48" i="2"/>
  <c r="AG34" i="2"/>
  <c r="AG21" i="2"/>
  <c r="AG15" i="2"/>
  <c r="AG6" i="2"/>
  <c r="AG253" i="2"/>
  <c r="D31" i="3"/>
  <c r="AH250" i="2"/>
  <c r="AH235" i="2"/>
  <c r="AH225" i="2"/>
  <c r="AH217" i="2"/>
  <c r="AH206" i="2"/>
  <c r="AH199" i="2"/>
  <c r="AH190" i="2"/>
  <c r="AH185" i="2"/>
  <c r="AH176" i="2"/>
  <c r="AH170" i="2"/>
  <c r="AH156" i="2"/>
  <c r="AH141" i="2"/>
  <c r="AH130" i="2"/>
  <c r="AH112" i="2"/>
  <c r="AH105" i="2"/>
  <c r="AH93" i="2"/>
  <c r="AH97" i="2"/>
  <c r="AH77" i="2"/>
  <c r="AH68" i="2"/>
  <c r="AH58" i="2"/>
  <c r="AH48" i="2"/>
  <c r="AH34" i="2"/>
  <c r="AH21" i="2"/>
  <c r="AH15" i="2"/>
  <c r="AH6" i="2"/>
  <c r="AH253" i="2"/>
  <c r="D32" i="3"/>
  <c r="AI250" i="2"/>
  <c r="AI235" i="2"/>
  <c r="AI225" i="2"/>
  <c r="AI211" i="2"/>
  <c r="AI215" i="2"/>
  <c r="AI217" i="2"/>
  <c r="AI206" i="2"/>
  <c r="AI199" i="2"/>
  <c r="AI190" i="2"/>
  <c r="AI185" i="2"/>
  <c r="AI176" i="2"/>
  <c r="AI170" i="2"/>
  <c r="AI156" i="2"/>
  <c r="AI141" i="2"/>
  <c r="AI130" i="2"/>
  <c r="AI112" i="2"/>
  <c r="AI105" i="2"/>
  <c r="AI97" i="2"/>
  <c r="AI77" i="2"/>
  <c r="AI68" i="2"/>
  <c r="AI58" i="2"/>
  <c r="AI48" i="2"/>
  <c r="AI28" i="2"/>
  <c r="AI34" i="2"/>
  <c r="AI21" i="2"/>
  <c r="AI15" i="2"/>
  <c r="AI6" i="2"/>
  <c r="AI253" i="2"/>
  <c r="D33" i="3"/>
  <c r="AJ247" i="2"/>
  <c r="AJ250" i="2"/>
  <c r="AJ235" i="2"/>
  <c r="AJ225" i="2"/>
  <c r="AJ217" i="2"/>
  <c r="AJ206" i="2"/>
  <c r="AJ199" i="2"/>
  <c r="AJ190" i="2"/>
  <c r="AJ185" i="2"/>
  <c r="AJ176" i="2"/>
  <c r="AJ170" i="2"/>
  <c r="AJ156" i="2"/>
  <c r="AJ141" i="2"/>
  <c r="AJ130" i="2"/>
  <c r="AJ112" i="2"/>
  <c r="AJ105" i="2"/>
  <c r="AJ97" i="2"/>
  <c r="AJ75" i="2"/>
  <c r="AJ77" i="2"/>
  <c r="AJ68" i="2"/>
  <c r="AJ58" i="2"/>
  <c r="AJ48" i="2"/>
  <c r="AJ34" i="2"/>
  <c r="AJ21" i="2"/>
  <c r="AJ15" i="2"/>
  <c r="AJ6" i="2"/>
  <c r="AJ253" i="2"/>
  <c r="D34" i="3"/>
  <c r="AK250" i="2"/>
  <c r="AK235" i="2"/>
  <c r="AK225" i="2"/>
  <c r="AK217" i="2"/>
  <c r="AK206" i="2"/>
  <c r="AK199" i="2"/>
  <c r="AK190" i="2"/>
  <c r="AK185" i="2"/>
  <c r="AK176" i="2"/>
  <c r="AK170" i="2"/>
  <c r="AK156" i="2"/>
  <c r="AK141" i="2"/>
  <c r="AK130" i="2"/>
  <c r="AK112" i="2"/>
  <c r="AK105" i="2"/>
  <c r="AK97" i="2"/>
  <c r="AK77" i="2"/>
  <c r="AK68" i="2"/>
  <c r="AK58" i="2"/>
  <c r="AK48" i="2"/>
  <c r="AK34" i="2"/>
  <c r="AK21" i="2"/>
  <c r="AK15" i="2"/>
  <c r="AK6" i="2"/>
  <c r="AK253" i="2"/>
  <c r="D35" i="3"/>
  <c r="AL250" i="2"/>
  <c r="AL232" i="2"/>
  <c r="AL235" i="2"/>
  <c r="AL225" i="2"/>
  <c r="AL217" i="2"/>
  <c r="AL206" i="2"/>
  <c r="AL199" i="2"/>
  <c r="AL189" i="2"/>
  <c r="AL190" i="2"/>
  <c r="AL185" i="2"/>
  <c r="AL176" i="2"/>
  <c r="AL170" i="2"/>
  <c r="AL156" i="2"/>
  <c r="AL141" i="2"/>
  <c r="AL130" i="2"/>
  <c r="AL112" i="2"/>
  <c r="AL105" i="2"/>
  <c r="AL88" i="2"/>
  <c r="AL97" i="2"/>
  <c r="AL77" i="2"/>
  <c r="AL68" i="2"/>
  <c r="AL52" i="2"/>
  <c r="AL58" i="2"/>
  <c r="AL48" i="2"/>
  <c r="AL34" i="2"/>
  <c r="AL19" i="2"/>
  <c r="AL20" i="2"/>
  <c r="AL21" i="2"/>
  <c r="AL15" i="2"/>
  <c r="AL6" i="2"/>
  <c r="AL253" i="2"/>
  <c r="D36" i="3"/>
  <c r="AM250" i="2"/>
  <c r="AM235" i="2"/>
  <c r="AM225" i="2"/>
  <c r="AM217" i="2"/>
  <c r="AM206" i="2"/>
  <c r="AM199" i="2"/>
  <c r="AM190" i="2"/>
  <c r="AM185" i="2"/>
  <c r="AM176" i="2"/>
  <c r="AM170" i="2"/>
  <c r="AM156" i="2"/>
  <c r="AM141" i="2"/>
  <c r="AM130" i="2"/>
  <c r="AM112" i="2"/>
  <c r="AM105" i="2"/>
  <c r="AM97" i="2"/>
  <c r="AM77" i="2"/>
  <c r="AM68" i="2"/>
  <c r="AM58" i="2"/>
  <c r="AM48" i="2"/>
  <c r="AM34" i="2"/>
  <c r="AM21" i="2"/>
  <c r="AM15" i="2"/>
  <c r="AM6" i="2"/>
  <c r="AM253" i="2"/>
  <c r="D37" i="3"/>
  <c r="AN250" i="2"/>
  <c r="AN235" i="2"/>
  <c r="AN225" i="2"/>
  <c r="AN217" i="2"/>
  <c r="AN206" i="2"/>
  <c r="AN199" i="2"/>
  <c r="AN190" i="2"/>
  <c r="AN185" i="2"/>
  <c r="AN176" i="2"/>
  <c r="AN170" i="2"/>
  <c r="AN156" i="2"/>
  <c r="AN141" i="2"/>
  <c r="AN130" i="2"/>
  <c r="AN112" i="2"/>
  <c r="AN105" i="2"/>
  <c r="AN97" i="2"/>
  <c r="AN77" i="2"/>
  <c r="AN68" i="2"/>
  <c r="AN58" i="2"/>
  <c r="AN48" i="2"/>
  <c r="AN34" i="2"/>
  <c r="AN21" i="2"/>
  <c r="AN15" i="2"/>
  <c r="AN6" i="2"/>
  <c r="AN253" i="2"/>
  <c r="D38" i="3"/>
  <c r="AO250" i="2"/>
  <c r="AO235" i="2"/>
  <c r="AO225" i="2"/>
  <c r="AO217" i="2"/>
  <c r="AO206" i="2"/>
  <c r="AO199" i="2"/>
  <c r="AO190" i="2"/>
  <c r="AO185" i="2"/>
  <c r="AO176" i="2"/>
  <c r="AO170" i="2"/>
  <c r="AO156" i="2"/>
  <c r="AO141" i="2"/>
  <c r="AO130" i="2"/>
  <c r="AO112" i="2"/>
  <c r="AO105" i="2"/>
  <c r="AO97" i="2"/>
  <c r="AO77" i="2"/>
  <c r="AO68" i="2"/>
  <c r="AO58" i="2"/>
  <c r="AO48" i="2"/>
  <c r="AO34" i="2"/>
  <c r="AO21" i="2"/>
  <c r="AO15" i="2"/>
  <c r="AO6" i="2"/>
  <c r="AO253" i="2"/>
  <c r="D39" i="3"/>
  <c r="AP250" i="2"/>
  <c r="AP235" i="2"/>
  <c r="AP225" i="2"/>
  <c r="AP217" i="2"/>
  <c r="AP206" i="2"/>
  <c r="AP199" i="2"/>
  <c r="AP190" i="2"/>
  <c r="AP185" i="2"/>
  <c r="AP176" i="2"/>
  <c r="AP170" i="2"/>
  <c r="AP156" i="2"/>
  <c r="AP141" i="2"/>
  <c r="AP130" i="2"/>
  <c r="AP112" i="2"/>
  <c r="AP105" i="2"/>
  <c r="AP97" i="2"/>
  <c r="AP77" i="2"/>
  <c r="AP68" i="2"/>
  <c r="AP58" i="2"/>
  <c r="AP48" i="2"/>
  <c r="AP34" i="2"/>
  <c r="AP21" i="2"/>
  <c r="AP15" i="2"/>
  <c r="AP6" i="2"/>
  <c r="AP253" i="2"/>
  <c r="D40" i="3"/>
  <c r="AQ250" i="2"/>
  <c r="AQ235" i="2"/>
  <c r="AQ225" i="2"/>
  <c r="AQ217" i="2"/>
  <c r="AQ206" i="2"/>
  <c r="AQ199" i="2"/>
  <c r="AQ190" i="2"/>
  <c r="AQ185" i="2"/>
  <c r="AQ176" i="2"/>
  <c r="AQ170" i="2"/>
  <c r="AQ156" i="2"/>
  <c r="AQ141" i="2"/>
  <c r="AQ130" i="2"/>
  <c r="AQ112" i="2"/>
  <c r="AQ105" i="2"/>
  <c r="AQ97" i="2"/>
  <c r="AQ77" i="2"/>
  <c r="AQ68" i="2"/>
  <c r="AQ58" i="2"/>
  <c r="AQ48" i="2"/>
  <c r="AQ34" i="2"/>
  <c r="AQ21" i="2"/>
  <c r="AQ15" i="2"/>
  <c r="AQ6" i="2"/>
  <c r="AQ253" i="2"/>
  <c r="D41" i="3"/>
  <c r="AR250" i="2"/>
  <c r="AR235" i="2"/>
  <c r="AR225" i="2"/>
  <c r="AR217" i="2"/>
  <c r="AR206" i="2"/>
  <c r="AR199" i="2"/>
  <c r="AR190" i="2"/>
  <c r="AR185" i="2"/>
  <c r="AR176" i="2"/>
  <c r="AR170" i="2"/>
  <c r="AR156" i="2"/>
  <c r="AR141" i="2"/>
  <c r="AR130" i="2"/>
  <c r="AR112" i="2"/>
  <c r="AR105" i="2"/>
  <c r="AR97" i="2"/>
  <c r="AR77" i="2"/>
  <c r="AR68" i="2"/>
  <c r="AR58" i="2"/>
  <c r="AR48" i="2"/>
  <c r="AR34" i="2"/>
  <c r="AR21" i="2"/>
  <c r="AR15" i="2"/>
  <c r="AR6" i="2"/>
  <c r="AR253" i="2"/>
  <c r="D42" i="3"/>
  <c r="AS250" i="2"/>
  <c r="AS235" i="2"/>
  <c r="AS225" i="2"/>
  <c r="AS217" i="2"/>
  <c r="AS206" i="2"/>
  <c r="AS199" i="2"/>
  <c r="AS190" i="2"/>
  <c r="AS185" i="2"/>
  <c r="AS176" i="2"/>
  <c r="AS170" i="2"/>
  <c r="AS156" i="2"/>
  <c r="AS141" i="2"/>
  <c r="AS130" i="2"/>
  <c r="AS112" i="2"/>
  <c r="AS105" i="2"/>
  <c r="AS97" i="2"/>
  <c r="AS77" i="2"/>
  <c r="AS68" i="2"/>
  <c r="AS58" i="2"/>
  <c r="AS48" i="2"/>
  <c r="AS34" i="2"/>
  <c r="AS21" i="2"/>
  <c r="AS15" i="2"/>
  <c r="AS6" i="2"/>
  <c r="AS253" i="2"/>
  <c r="D43" i="3"/>
  <c r="AT250" i="2"/>
  <c r="AT235" i="2"/>
  <c r="AT225" i="2"/>
  <c r="AT217" i="2"/>
  <c r="AT206" i="2"/>
  <c r="AT199" i="2"/>
  <c r="AT190" i="2"/>
  <c r="AT185" i="2"/>
  <c r="AT176" i="2"/>
  <c r="AT170" i="2"/>
  <c r="AT156" i="2"/>
  <c r="AT141" i="2"/>
  <c r="AT130" i="2"/>
  <c r="AT112" i="2"/>
  <c r="AT105" i="2"/>
  <c r="AT97" i="2"/>
  <c r="AT77" i="2"/>
  <c r="AT68" i="2"/>
  <c r="AT58" i="2"/>
  <c r="AT48" i="2"/>
  <c r="AT34" i="2"/>
  <c r="AT21" i="2"/>
  <c r="AT15" i="2"/>
  <c r="AT6" i="2"/>
  <c r="AT253" i="2"/>
  <c r="D44" i="3"/>
  <c r="D45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F3" i="3"/>
  <c r="F4" i="3"/>
  <c r="F5" i="3"/>
  <c r="F6" i="3"/>
  <c r="F7" i="3"/>
  <c r="F8" i="3"/>
  <c r="K255" i="2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H45" i="3"/>
  <c r="AU253" i="2"/>
  <c r="AU254" i="2"/>
  <c r="AU255" i="2"/>
  <c r="AU256" i="2"/>
  <c r="AU257" i="2"/>
  <c r="AU258" i="2"/>
  <c r="AU252" i="2"/>
  <c r="AU250" i="2"/>
  <c r="AU249" i="2"/>
  <c r="AU248" i="2"/>
  <c r="AU247" i="2"/>
  <c r="AU246" i="2"/>
  <c r="AU245" i="2"/>
  <c r="AU244" i="2"/>
  <c r="AU243" i="2"/>
  <c r="AU242" i="2"/>
  <c r="AU241" i="2"/>
  <c r="AU240" i="2"/>
  <c r="AU239" i="2"/>
  <c r="AU238" i="2"/>
  <c r="AU237" i="2"/>
  <c r="AU236" i="2"/>
  <c r="AU235" i="2"/>
  <c r="AU234" i="2"/>
  <c r="AU233" i="2"/>
  <c r="AU232" i="2"/>
  <c r="AU231" i="2"/>
  <c r="AU230" i="2"/>
  <c r="AU229" i="2"/>
  <c r="AU228" i="2"/>
  <c r="AU227" i="2"/>
  <c r="AU226" i="2"/>
  <c r="AU225" i="2"/>
  <c r="AU224" i="2"/>
  <c r="AU223" i="2"/>
  <c r="AU222" i="2"/>
  <c r="AU221" i="2"/>
  <c r="AU220" i="2"/>
  <c r="AU219" i="2"/>
  <c r="AU218" i="2"/>
  <c r="AU217" i="2"/>
  <c r="AU216" i="2"/>
  <c r="AU215" i="2"/>
  <c r="AU214" i="2"/>
  <c r="AU213" i="2"/>
  <c r="AU212" i="2"/>
  <c r="AU211" i="2"/>
  <c r="AU210" i="2"/>
  <c r="AU209" i="2"/>
  <c r="AU208" i="2"/>
  <c r="AU207" i="2"/>
  <c r="AU206" i="2"/>
  <c r="AU205" i="2"/>
  <c r="AU204" i="2"/>
  <c r="AU203" i="2"/>
  <c r="AU202" i="2"/>
  <c r="AU201" i="2"/>
  <c r="AU200" i="2"/>
  <c r="AU199" i="2"/>
  <c r="AU198" i="2"/>
  <c r="AU197" i="2"/>
  <c r="AU196" i="2"/>
  <c r="AU195" i="2"/>
  <c r="AU194" i="2"/>
  <c r="AU193" i="2"/>
  <c r="AU192" i="2"/>
  <c r="AU191" i="2"/>
  <c r="AU190" i="2"/>
  <c r="AU189" i="2"/>
  <c r="AU188" i="2"/>
  <c r="AU187" i="2"/>
  <c r="AU186" i="2"/>
  <c r="AU185" i="2"/>
  <c r="AU184" i="2"/>
  <c r="AU183" i="2"/>
  <c r="AU182" i="2"/>
  <c r="AU181" i="2"/>
  <c r="AU180" i="2"/>
  <c r="AU179" i="2"/>
  <c r="AU178" i="2"/>
  <c r="AU177" i="2"/>
  <c r="AU176" i="2"/>
  <c r="AU175" i="2"/>
  <c r="AU174" i="2"/>
  <c r="AU173" i="2"/>
  <c r="AU172" i="2"/>
  <c r="AU171" i="2"/>
  <c r="AU170" i="2"/>
  <c r="AU169" i="2"/>
  <c r="AU168" i="2"/>
  <c r="AU167" i="2"/>
  <c r="AU166" i="2"/>
  <c r="AU165" i="2"/>
  <c r="AU164" i="2"/>
  <c r="AU163" i="2"/>
  <c r="AU162" i="2"/>
  <c r="AU161" i="2"/>
  <c r="AU160" i="2"/>
  <c r="AU159" i="2"/>
  <c r="AU158" i="2"/>
  <c r="AU157" i="2"/>
  <c r="AU156" i="2"/>
  <c r="AU155" i="2"/>
  <c r="AU154" i="2"/>
  <c r="AU153" i="2"/>
  <c r="AU152" i="2"/>
  <c r="AU151" i="2"/>
  <c r="AU150" i="2"/>
  <c r="AU149" i="2"/>
  <c r="AU148" i="2"/>
  <c r="AU147" i="2"/>
  <c r="AU146" i="2"/>
  <c r="AU145" i="2"/>
  <c r="AU144" i="2"/>
  <c r="AU143" i="2"/>
  <c r="AU141" i="2"/>
  <c r="AU140" i="2"/>
  <c r="AU139" i="2"/>
  <c r="AU138" i="2"/>
  <c r="AU137" i="2"/>
  <c r="AU136" i="2"/>
  <c r="AU135" i="2"/>
  <c r="AU134" i="2"/>
  <c r="AU133" i="2"/>
  <c r="AU132" i="2"/>
  <c r="AU130" i="2"/>
  <c r="AU129" i="2"/>
  <c r="AU128" i="2"/>
  <c r="AU127" i="2"/>
  <c r="AU126" i="2"/>
  <c r="AU125" i="2"/>
  <c r="AU124" i="2"/>
  <c r="AU123" i="2"/>
  <c r="AU122" i="2"/>
  <c r="AU121" i="2"/>
  <c r="AU120" i="2"/>
  <c r="AU119" i="2"/>
  <c r="AU118" i="2"/>
  <c r="AU117" i="2"/>
  <c r="AU116" i="2"/>
  <c r="AU115" i="2"/>
  <c r="AU114" i="2"/>
  <c r="AU112" i="2"/>
  <c r="AU111" i="2"/>
  <c r="AU110" i="2"/>
  <c r="AU109" i="2"/>
  <c r="AU108" i="2"/>
  <c r="AU107" i="2"/>
  <c r="AU105" i="2"/>
  <c r="AU104" i="2"/>
  <c r="AU103" i="2"/>
  <c r="AU102" i="2"/>
  <c r="AU101" i="2"/>
  <c r="AU100" i="2"/>
  <c r="AU99" i="2"/>
  <c r="AU98" i="2"/>
  <c r="AU97" i="2"/>
  <c r="AU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U83" i="2"/>
  <c r="AU82" i="2"/>
  <c r="AU81" i="2"/>
  <c r="AU80" i="2"/>
  <c r="AU79" i="2"/>
  <c r="AU77" i="2"/>
  <c r="AU76" i="2"/>
  <c r="AU75" i="2"/>
  <c r="AU74" i="2"/>
  <c r="AU73" i="2"/>
  <c r="AU72" i="2"/>
  <c r="AU71" i="2"/>
  <c r="AU70" i="2"/>
  <c r="AU68" i="2"/>
  <c r="AU67" i="2"/>
  <c r="AU66" i="2"/>
  <c r="AU65" i="2"/>
  <c r="AU64" i="2"/>
  <c r="AU63" i="2"/>
  <c r="AU62" i="2"/>
  <c r="AU61" i="2"/>
  <c r="AU60" i="2"/>
  <c r="AU59" i="2"/>
  <c r="AU58" i="2"/>
  <c r="AU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U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U5" i="2"/>
  <c r="AU4" i="2"/>
  <c r="AU3" i="2"/>
  <c r="AU2" i="2"/>
  <c r="G14" i="1"/>
  <c r="F14" i="1"/>
  <c r="E14" i="1"/>
  <c r="D14" i="1"/>
</calcChain>
</file>

<file path=xl/sharedStrings.xml><?xml version="1.0" encoding="utf-8"?>
<sst xmlns="http://schemas.openxmlformats.org/spreadsheetml/2006/main" count="1949" uniqueCount="346">
  <si>
    <t>GOBERNACION DEL DEPARTAMENTO DEL CAUCA</t>
  </si>
  <si>
    <t>FORMULARIO CONSOLIDACION RESULTADOS  ESCRUTINIO DEPARTAMENTAL</t>
  </si>
  <si>
    <t>Elecciones Consejo Consultivo de Mujeres del departamento del Cauca</t>
  </si>
  <si>
    <t xml:space="preserve">                               Agosto 26 y 27 de 2022</t>
  </si>
  <si>
    <t>Hoja 1 de _____</t>
  </si>
  <si>
    <t>VOTACION ESCRUTINIO CONSOLIDADO POR MUNICIPIO</t>
  </si>
  <si>
    <t>CANDIDATAS</t>
  </si>
  <si>
    <t xml:space="preserve">1. SECTOR: derecho a la salud integral y derechos sexuales y reproductivos  </t>
  </si>
  <si>
    <t>No</t>
  </si>
  <si>
    <t>No TARJETON</t>
  </si>
  <si>
    <t>CANDIDATOS</t>
  </si>
  <si>
    <t xml:space="preserve"> POPAYAN</t>
  </si>
  <si>
    <t>ALMAGUER</t>
  </si>
  <si>
    <t>ARGELIA</t>
  </si>
  <si>
    <t>BALBOA</t>
  </si>
  <si>
    <t>BOLIVAR</t>
  </si>
  <si>
    <t>BUENOS AIRES</t>
  </si>
  <si>
    <t>CAJIBIO</t>
  </si>
  <si>
    <t>CALDONO</t>
  </si>
  <si>
    <t>CALOTO</t>
  </si>
  <si>
    <t>CORINTO</t>
  </si>
  <si>
    <t>EL TAMBO</t>
  </si>
  <si>
    <t>FLORENCIA</t>
  </si>
  <si>
    <t>GUAPI</t>
  </si>
  <si>
    <t>GUACHENE</t>
  </si>
  <si>
    <t>INZA</t>
  </si>
  <si>
    <t>JAMBALO</t>
  </si>
  <si>
    <t>LA SIERRA</t>
  </si>
  <si>
    <t>LA VEGA</t>
  </si>
  <si>
    <t>LOPEZ DE MICAY</t>
  </si>
  <si>
    <t>MERCADERES</t>
  </si>
  <si>
    <t>MIRANDA</t>
  </si>
  <si>
    <t>MORALES</t>
  </si>
  <si>
    <t>VILLA RICA</t>
  </si>
  <si>
    <t>PADILLA</t>
  </si>
  <si>
    <t>PAEZ</t>
  </si>
  <si>
    <t>PATIA</t>
  </si>
  <si>
    <t>PIAMONTE</t>
  </si>
  <si>
    <t>PIENDAMO</t>
  </si>
  <si>
    <t>PUERTO TEJADA</t>
  </si>
  <si>
    <t>PURACE</t>
  </si>
  <si>
    <t>ROSAS</t>
  </si>
  <si>
    <t>SAN SEBASTIAN</t>
  </si>
  <si>
    <t>SANTA ROSA</t>
  </si>
  <si>
    <t>SANTANDER DE QUILICHAO</t>
  </si>
  <si>
    <t>SILVIA</t>
  </si>
  <si>
    <t>SOTARA</t>
  </si>
  <si>
    <t>SUAREZ</t>
  </si>
  <si>
    <t>SUCRE</t>
  </si>
  <si>
    <t>TIMBIO</t>
  </si>
  <si>
    <t>TIMBIQUI</t>
  </si>
  <si>
    <t>TORIBIO</t>
  </si>
  <si>
    <t>TOTORO</t>
  </si>
  <si>
    <t xml:space="preserve">Diana maria Lucumi Mina </t>
  </si>
  <si>
    <t xml:space="preserve">Yeni Muñoz </t>
  </si>
  <si>
    <t>Maria Inocencia Aponza Mena</t>
  </si>
  <si>
    <t>2. SECTOR: Derecho a una vida libre e violencias</t>
  </si>
  <si>
    <t xml:space="preserve">Yineth Balanta </t>
  </si>
  <si>
    <t>Yenilsen Alomia Riascos</t>
  </si>
  <si>
    <t>Misioris Castillo Burgos</t>
  </si>
  <si>
    <t>Lucy Gomez Mna</t>
  </si>
  <si>
    <t>Claribet Casso</t>
  </si>
  <si>
    <t>3. SECTOR  Derecho a la educacion y capacitacion con enfoque diferencial y de genero</t>
  </si>
  <si>
    <t>Fernanda Yulevi Ulchur Sanchez</t>
  </si>
  <si>
    <t>Manuelita del Mar Muñoz Molina</t>
  </si>
  <si>
    <t>4. SECTOR  Derecho a la participacion social, polticia y ciudadana de las mujeres</t>
  </si>
  <si>
    <t>Faustina Rodallega Valencia</t>
  </si>
  <si>
    <t>Susan Katrin Noriega Castillo</t>
  </si>
  <si>
    <t>Melva Mrtinez Mendez</t>
  </si>
  <si>
    <t>Amalfi Eugenia Anacona Jimenez</t>
  </si>
  <si>
    <t>Nydia Zuñiga Rodriguez</t>
  </si>
  <si>
    <t>Sandra Arangon</t>
  </si>
  <si>
    <t>Ana Celix Gomez Romero</t>
  </si>
  <si>
    <t>Yurany Tuquerres Palechor</t>
  </si>
  <si>
    <t>Amparo Chuvila Garcia</t>
  </si>
  <si>
    <t>Hoja 2 de _____</t>
  </si>
  <si>
    <t>VOTACION ESCRUTINIO</t>
  </si>
  <si>
    <t xml:space="preserve">5 SECTOR  Derecho a la autonomia economica de las mujeres </t>
  </si>
  <si>
    <t>LOPEZ DE MACAY</t>
  </si>
  <si>
    <t>Mary Gualguan Luna</t>
  </si>
  <si>
    <t>Griceldina Quinayas Ijaji</t>
  </si>
  <si>
    <t>Jeidy Andrea Ojeda Moreno</t>
  </si>
  <si>
    <t>Enith Aguilar Aguliar</t>
  </si>
  <si>
    <t>Yamileth Montaño</t>
  </si>
  <si>
    <t>Daisy Yasmine Riascos Caez</t>
  </si>
  <si>
    <t>Milbian Ruvy Burbano Mera</t>
  </si>
  <si>
    <t>Jineth Casso Piamba</t>
  </si>
  <si>
    <t>Sandra Patricia Caicedo</t>
  </si>
  <si>
    <t>Shirley Maritza Grijalba Urbano</t>
  </si>
  <si>
    <t>6. SECTOR: Mujeres Indigenas</t>
  </si>
  <si>
    <t>SANTANDR DE QUILICHAO</t>
  </si>
  <si>
    <t>Yuri Andrea Chavaco Paja</t>
  </si>
  <si>
    <t>Maria elena Guatapo Oime</t>
  </si>
  <si>
    <t>elizaberth Velasco Dagua</t>
  </si>
  <si>
    <t>Iris Noraba Yatacue Trochez</t>
  </si>
  <si>
    <t>Cedny Solarte pechene</t>
  </si>
  <si>
    <t>Luz Angela Toconas Yonda</t>
  </si>
  <si>
    <t>7. SECTOR Mujeres afrocolombiana/negra</t>
  </si>
  <si>
    <t>Doris Segura</t>
  </si>
  <si>
    <t>Isabel Cristina Velasco</t>
  </si>
  <si>
    <t>Amalfi Mosquera</t>
  </si>
  <si>
    <t>Ana Luz Valencia Valencia</t>
  </si>
  <si>
    <t>Yusleidy Otero Muñoz</t>
  </si>
  <si>
    <t>Carmen Mina</t>
  </si>
  <si>
    <t>9. SECTOR  Mujer representante de la diversidad sexual</t>
  </si>
  <si>
    <t>Yuri Omaira Enrriquez Ruiz</t>
  </si>
  <si>
    <t>Alejandra Valencia</t>
  </si>
  <si>
    <t>Naifer Suleny Ceballo Diaz</t>
  </si>
  <si>
    <t>Luz Aleyda Palta Calambas</t>
  </si>
  <si>
    <t>Jazmin Andrea Viafara Valencia</t>
  </si>
  <si>
    <t>10. Sector mujeres Jovenes</t>
  </si>
  <si>
    <t>yasid Yomali Torres Mina</t>
  </si>
  <si>
    <t>Yuri Alexandra Valdes Idrobo</t>
  </si>
  <si>
    <t>Katherine Mina Mosquera</t>
  </si>
  <si>
    <t>Lisney Lorena Ordoñez Burbano</t>
  </si>
  <si>
    <t>Rocio Ruiz Medina</t>
  </si>
  <si>
    <t>Shirley Margoth Fernandez Cahcue</t>
  </si>
  <si>
    <t>Nury Alejandra Ijaji Campo</t>
  </si>
  <si>
    <t>Adriana Achinte Tulande</t>
  </si>
  <si>
    <t>Nicole Andrea Carvajal Guerra</t>
  </si>
  <si>
    <t>Jhelem Jireth Gomez Mosquera</t>
  </si>
  <si>
    <t>Esly Edimar Lasso Echandia</t>
  </si>
  <si>
    <t>Johily Juliana Moncayo espinosa</t>
  </si>
  <si>
    <t>Ingrid Liner Carvajal Ruiz</t>
  </si>
  <si>
    <t>Kely Dayana Mina Taquinas</t>
  </si>
  <si>
    <t>Diana Isabella Tello Cordoba</t>
  </si>
  <si>
    <t>Tatiana Valentina Papamija Zuñiga</t>
  </si>
  <si>
    <t>11. Sector mujeres con discapacidad</t>
  </si>
  <si>
    <t>Viviana Leticia Navia Millan</t>
  </si>
  <si>
    <t>Elsy Yolima Navarrete Carabali</t>
  </si>
  <si>
    <t>Luz Carmen Monje Ordoñez</t>
  </si>
  <si>
    <t>Nury Mercedes Ardila Giraldo</t>
  </si>
  <si>
    <t>12. Sector mujeres cuidadoras de las personas con discapacidad</t>
  </si>
  <si>
    <t>Yisel Carabali Renteria</t>
  </si>
  <si>
    <t>Nancy Mamian</t>
  </si>
  <si>
    <t>Mayerli Trochez Pacheco</t>
  </si>
  <si>
    <t>13. Sector mujerevictimas en el marco del conflicto armado interno</t>
  </si>
  <si>
    <t>Ana Justina Caicedo Solis</t>
  </si>
  <si>
    <t>Nisma Andrea Rodriguez Muñoz</t>
  </si>
  <si>
    <t>Anyela Brillyd Herran Jimenez</t>
  </si>
  <si>
    <t>Leydi Gabriela Cortez Zuñiga</t>
  </si>
  <si>
    <t>Luz Neira Vidal Trochez</t>
  </si>
  <si>
    <t>Claudia Cardozo</t>
  </si>
  <si>
    <t>Danny Trujillo Mina</t>
  </si>
  <si>
    <t>Leonor angel Salamanca</t>
  </si>
  <si>
    <t>Luz marina Cuchumbe Quilindo</t>
  </si>
  <si>
    <t>Silvia esneda Mendez Quitumbo</t>
  </si>
  <si>
    <t>Dora Erazo Gonzalez</t>
  </si>
  <si>
    <t>Luz Dary Betancourth herrera</t>
  </si>
  <si>
    <t>Ana Bety Ceron</t>
  </si>
  <si>
    <t>Karen lLisbeth Velasco Ortega</t>
  </si>
  <si>
    <t>14. Sector mujere academica articulada a una organización, procesos o entodad que trabaje por los derechos de las mujeres</t>
  </si>
  <si>
    <t>Yeinis Hitta Gomez</t>
  </si>
  <si>
    <t>Paola Andrea Maca Chaves</t>
  </si>
  <si>
    <t>Maria Alejandra Hueje Dagua</t>
  </si>
  <si>
    <t>Yoly Magaly patiño perez</t>
  </si>
  <si>
    <t>Eva marcela Varon  Tulande</t>
  </si>
  <si>
    <t>Kelly Johana Gomez Torres</t>
  </si>
  <si>
    <t>Martha Cecilia Murillo Grueso</t>
  </si>
  <si>
    <t>15. Sector mujeres campesinas</t>
  </si>
  <si>
    <t xml:space="preserve">Monica del Pilar Chantre rojas </t>
  </si>
  <si>
    <t>Maribel Victoria Rojas</t>
  </si>
  <si>
    <t>Carmenza Ceron</t>
  </si>
  <si>
    <t>Andrea Ibarra Mina</t>
  </si>
  <si>
    <t>Lisney Gallardo Ayalon</t>
  </si>
  <si>
    <t>Mireya Geovani Martinez Cruz</t>
  </si>
  <si>
    <t>Irma Herrera de Vasquez</t>
  </si>
  <si>
    <t>Maritza Mezu</t>
  </si>
  <si>
    <t>Miriam Tuquerres Gomez</t>
  </si>
  <si>
    <t>Nora Liiana Ulcue</t>
  </si>
  <si>
    <t>Lina Ferney Pipicano Gomez</t>
  </si>
  <si>
    <t>16. Sector mujeres de las juntas de accion comunal</t>
  </si>
  <si>
    <t xml:space="preserve">Mirley Peña Betancourth </t>
  </si>
  <si>
    <t>Ilia Mercedes Molina Rueda</t>
  </si>
  <si>
    <t>Nilsa Marina Reyes llanten</t>
  </si>
  <si>
    <t>Maria del Pilar Lopez Herrera</t>
  </si>
  <si>
    <t>Maria del pilar oOrdoñez Llanten</t>
  </si>
  <si>
    <t>Yarleni Deyanir Tuquerres Gomez</t>
  </si>
  <si>
    <t>Ana Elsa Astudillo Guzman</t>
  </si>
  <si>
    <t xml:space="preserve">Luz estella canchimbo Rios </t>
  </si>
  <si>
    <t>Carmen Beatriz Fernandez Jambo</t>
  </si>
  <si>
    <t xml:space="preserve">Enelia Silva de Lectamo </t>
  </si>
  <si>
    <t>17. Sector mujeres en situacion migratoria regualar</t>
  </si>
  <si>
    <t>Carolina del Carmen Gutierrez Ortiz</t>
  </si>
  <si>
    <t>Eddieyeski Fraddy Rivas Colina</t>
  </si>
  <si>
    <t>19. Sector mujeres del sector cultural y artistico</t>
  </si>
  <si>
    <t>POPAYAN</t>
  </si>
  <si>
    <t>Yoceline Ocoro Carabali</t>
  </si>
  <si>
    <t xml:space="preserve">Adriana Constanza Alvares Bonilla </t>
  </si>
  <si>
    <t>Gloria Esperanza Medina Idrobo</t>
  </si>
  <si>
    <t>Ginnyve Juliana Ordoñez Pino</t>
  </si>
  <si>
    <t>Martha Stella Ramirez Torres</t>
  </si>
  <si>
    <t>20. Sector mujeres del sector reincorporadas</t>
  </si>
  <si>
    <t>Martha Ines Zapata Urrego</t>
  </si>
  <si>
    <t>21. Sector mujeres densoras ambientales</t>
  </si>
  <si>
    <t>Rosa Elida salamanca Martinez</t>
  </si>
  <si>
    <t>Gladys Lucena Calvache Burbano</t>
  </si>
  <si>
    <t>Alba Yaqueline Narvaez Alvarez</t>
  </si>
  <si>
    <t>Carmen Elena Dulcey Montenegro</t>
  </si>
  <si>
    <t>Argenis Avirama Melenje</t>
  </si>
  <si>
    <t>22. Sector mujeres en los medios de comunicación publica y comunitaria</t>
  </si>
  <si>
    <t>Karina Andrea Quintero Mina</t>
  </si>
  <si>
    <t xml:space="preserve">Francy Consuelo Ante Valencia </t>
  </si>
  <si>
    <t>Monica Julieth Hurtado</t>
  </si>
  <si>
    <t>23. Sector mujeres de las 7 subregiones del departamento del Cauca</t>
  </si>
  <si>
    <t>Yeni Emilse Potosi Avirama</t>
  </si>
  <si>
    <t>Emilse Herrera Ocoro</t>
  </si>
  <si>
    <t>Clara Ines Castro Realpe</t>
  </si>
  <si>
    <t>Efigenia Valencia Lemus</t>
  </si>
  <si>
    <t>Lucelly Valencia Torres</t>
  </si>
  <si>
    <t>Yesika Mamian Guzman</t>
  </si>
  <si>
    <t>Yelena Viviana Bolaños Lame</t>
  </si>
  <si>
    <t>24. Sector mujeres adultas mayores</t>
  </si>
  <si>
    <t>Deyanira Sarria Salazar</t>
  </si>
  <si>
    <t>Elba Gladys Zamora Moreno</t>
  </si>
  <si>
    <t>Agustina peña Peña</t>
  </si>
  <si>
    <t>Irene Lopez ortiz</t>
  </si>
  <si>
    <t>25. Sector mujeres por la implementacio del derecho a la paz</t>
  </si>
  <si>
    <t>Marly Yaneth Sanchez Guaza</t>
  </si>
  <si>
    <t>Yeny Hurtado Dicue</t>
  </si>
  <si>
    <t>Maritza Mulato Mosquera</t>
  </si>
  <si>
    <t>Blanca Fernadez Tunubala</t>
  </si>
  <si>
    <t>Niridia Ruiz Medina</t>
  </si>
  <si>
    <t>Luz Dary Hurtado Rodriguez</t>
  </si>
  <si>
    <t>26. Sector mujeres de las juntas de accion comunal</t>
  </si>
  <si>
    <t>Yudy Lorena Vente Banguera</t>
  </si>
  <si>
    <t>Bleidy Vanessa Sandoval Lucumi</t>
  </si>
  <si>
    <t>Luz Mila Campo Mosquera</t>
  </si>
  <si>
    <t>Libia Armida Paz</t>
  </si>
  <si>
    <t>sandra Patricia Lagos Ardila</t>
  </si>
  <si>
    <t>Maria Reina Viafara</t>
  </si>
  <si>
    <t>saturia Rivera de Tenorio</t>
  </si>
  <si>
    <t>Olga Zoraida Tafur Tafur</t>
  </si>
  <si>
    <t>Frady Esmeralda Arenas Vela</t>
  </si>
  <si>
    <t>Kely Vanessa Mina Jurado</t>
  </si>
  <si>
    <t>Graciela Gallego Lopez</t>
  </si>
  <si>
    <t>Hoja 3 de ____</t>
  </si>
  <si>
    <t>TOTAL VOTOS SECTORES</t>
  </si>
  <si>
    <t>VOTOS EN BLANCO</t>
  </si>
  <si>
    <t>VOTOS NULOS</t>
  </si>
  <si>
    <t>VOTOS NO MARCADOS</t>
  </si>
  <si>
    <t>Sectores</t>
  </si>
  <si>
    <t>Popayán</t>
  </si>
  <si>
    <t>Almaguer</t>
  </si>
  <si>
    <t>Argelia</t>
  </si>
  <si>
    <t>Balboa</t>
  </si>
  <si>
    <t>Bolívar</t>
  </si>
  <si>
    <t>Buenos Aires</t>
  </si>
  <si>
    <t>Cajibío</t>
  </si>
  <si>
    <t>Caldono</t>
  </si>
  <si>
    <t>Caloto</t>
  </si>
  <si>
    <t>Corinto</t>
  </si>
  <si>
    <t>El Tambo</t>
  </si>
  <si>
    <t>Florencia</t>
  </si>
  <si>
    <t>Guachené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</si>
  <si>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</si>
  <si>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</si>
  <si>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</si>
  <si>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</si>
  <si>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</si>
  <si>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</si>
  <si>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</si>
  <si>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</si>
  <si>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</si>
  <si>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</si>
  <si>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</si>
  <si>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</si>
  <si>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</si>
  <si>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</si>
  <si>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</si>
  <si>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</si>
  <si>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</si>
  <si>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</si>
  <si>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Santander de Quilichao</t>
  </si>
  <si>
    <t>Santa Rosa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</si>
  <si>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</si>
  <si>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</si>
  <si>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</si>
  <si>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</si>
  <si>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</si>
  <si>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</si>
  <si>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</si>
  <si>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</si>
  <si>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</si>
  <si>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Total</t>
  </si>
  <si>
    <t>Sector 1</t>
  </si>
  <si>
    <t>Total Sector 1</t>
  </si>
  <si>
    <t>.</t>
  </si>
  <si>
    <t>Sector 2</t>
  </si>
  <si>
    <t>Total Sector 2</t>
  </si>
  <si>
    <t>Sector 3</t>
  </si>
  <si>
    <t>Total Sector 3</t>
  </si>
  <si>
    <t>Sector 4</t>
  </si>
  <si>
    <t>Total Sector 4</t>
  </si>
  <si>
    <t>Sector 5</t>
  </si>
  <si>
    <t>Total Sector 5</t>
  </si>
  <si>
    <t>Sector 6</t>
  </si>
  <si>
    <t>Total Sector 6</t>
  </si>
  <si>
    <t>Sector 7</t>
  </si>
  <si>
    <t>Total Sector 7</t>
  </si>
  <si>
    <t>Sector 8</t>
  </si>
  <si>
    <t>Total Sector 9</t>
  </si>
  <si>
    <t>Sector 9</t>
  </si>
  <si>
    <t>Total Sector 10</t>
  </si>
  <si>
    <t>Sector 10</t>
  </si>
  <si>
    <t>Total Sector 11</t>
  </si>
  <si>
    <t>Sector 11</t>
  </si>
  <si>
    <t>Total Sector 12</t>
  </si>
  <si>
    <t>Sector 12</t>
  </si>
  <si>
    <t>Total Sector 13</t>
  </si>
  <si>
    <t>Sector 14</t>
  </si>
  <si>
    <t>Total Sector 14</t>
  </si>
  <si>
    <t>Sector 15</t>
  </si>
  <si>
    <t xml:space="preserve"> </t>
  </si>
  <si>
    <t>Total Sector 15</t>
  </si>
  <si>
    <t>Sector 16</t>
  </si>
  <si>
    <t>Total Sector 16</t>
  </si>
  <si>
    <t>17. Sector mujeres en situacion migratoria regular</t>
  </si>
  <si>
    <t>Sector 17</t>
  </si>
  <si>
    <t>Total Sector 17</t>
  </si>
  <si>
    <t>Sector 19</t>
  </si>
  <si>
    <t>Total Sector 19</t>
  </si>
  <si>
    <t>Sector 20</t>
  </si>
  <si>
    <t>Total Sector 20</t>
  </si>
  <si>
    <t>21. Sector mujeres defensoras ambientales</t>
  </si>
  <si>
    <t>Sector 21</t>
  </si>
  <si>
    <t>Total Sector 21</t>
  </si>
  <si>
    <t>Sector 22</t>
  </si>
  <si>
    <t>Total Sector 22</t>
  </si>
  <si>
    <t>Sector 23</t>
  </si>
  <si>
    <t>Total Sector 23</t>
  </si>
  <si>
    <t>Sector 24</t>
  </si>
  <si>
    <t>Total Sector 24</t>
  </si>
  <si>
    <t>Sector 25</t>
  </si>
  <si>
    <t>Total Sector 25</t>
  </si>
  <si>
    <t>26. Sector mujeres Consejos consultivos Municipales</t>
  </si>
  <si>
    <t>Sector 26</t>
  </si>
  <si>
    <t>Total Sector 26</t>
  </si>
  <si>
    <t>Blanco</t>
  </si>
  <si>
    <t>nulos</t>
  </si>
  <si>
    <t>no marcado</t>
  </si>
  <si>
    <t>VOTOS NO ENCONTRADOS</t>
  </si>
  <si>
    <t>Código DIVIPOLA Municipio</t>
  </si>
  <si>
    <t>Municipio</t>
  </si>
  <si>
    <t>Total Votos Cauca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</si>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</sst>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0"/>
      <color theme="1"/>
      <name val="Calibri"/>
    </font>
    <font>
      <b/>
      <sz val="10"/>
      <color rgb="FF000000"/>
      <name val="Arial"/>
    </font>
    <font>
      <b/>
      <sz val="12"/>
      <color theme="1"/>
      <name val="Times New Roman"/>
    </font>
    <font>
      <sz val="11"/>
      <color theme="1"/>
      <name val="Calibri"/>
      <scheme val="minor"/>
    </font>
    <font>
      <sz val="11"/>
      <name val="Calibri"/>
    </font>
    <font>
      <b/>
      <sz val="10"/>
      <color theme="1"/>
      <name val="Arial"/>
    </font>
    <font>
      <b/>
      <sz val="10"/>
      <color rgb="FF9900FF"/>
      <name val="Arial"/>
    </font>
    <font>
      <sz val="11"/>
      <color rgb="FF000000"/>
      <name val="Calibri"/>
    </font>
    <font>
      <b/>
      <sz val="11"/>
      <color rgb="FF000000"/>
      <name val="Arial"/>
    </font>
    <font>
      <sz val="11"/>
      <color rgb="FFF7981D"/>
      <name val="Inconsolata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6" fillId="0" borderId="0" xfId="0" applyFont="1"/>
    <xf numFmtId="0" fontId="1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10" xfId="0" applyFont="1" applyBorder="1"/>
    <xf numFmtId="0" fontId="1" fillId="2" borderId="5" xfId="0" applyFont="1" applyFill="1" applyBorder="1"/>
    <xf numFmtId="0" fontId="1" fillId="2" borderId="2" xfId="0" applyFont="1" applyFill="1" applyBorder="1"/>
    <xf numFmtId="0" fontId="1" fillId="0" borderId="2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0" borderId="0" xfId="0" applyFont="1"/>
    <xf numFmtId="0" fontId="2" fillId="0" borderId="5" xfId="0" applyFont="1" applyBorder="1"/>
    <xf numFmtId="0" fontId="2" fillId="0" borderId="5" xfId="0" applyFont="1" applyBorder="1" applyAlignment="1">
      <alignment horizontal="center" wrapText="1"/>
    </xf>
    <xf numFmtId="0" fontId="2" fillId="0" borderId="0" xfId="0" applyFont="1"/>
    <xf numFmtId="0" fontId="1" fillId="0" borderId="14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8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1" fillId="0" borderId="5" xfId="0" applyFont="1" applyBorder="1" applyAlignment="1"/>
    <xf numFmtId="0" fontId="2" fillId="0" borderId="17" xfId="0" applyFont="1" applyBorder="1"/>
    <xf numFmtId="0" fontId="1" fillId="0" borderId="5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" xfId="0" applyFont="1" applyBorder="1" applyAlignment="1"/>
    <xf numFmtId="0" fontId="6" fillId="0" borderId="0" xfId="0" applyFont="1" applyAlignment="1"/>
    <xf numFmtId="0" fontId="1" fillId="0" borderId="17" xfId="0" applyFont="1" applyBorder="1"/>
    <xf numFmtId="0" fontId="10" fillId="0" borderId="5" xfId="0" applyFont="1" applyBorder="1" applyAlignment="1"/>
    <xf numFmtId="0" fontId="11" fillId="3" borderId="1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6" fillId="0" borderId="5" xfId="0" applyFont="1" applyBorder="1" applyAlignment="1"/>
    <xf numFmtId="0" fontId="11" fillId="0" borderId="5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2" fillId="4" borderId="0" xfId="0" applyFont="1" applyFill="1" applyAlignment="1">
      <alignment horizontal="left"/>
    </xf>
    <xf numFmtId="0" fontId="11" fillId="0" borderId="15" xfId="0" applyFont="1" applyBorder="1" applyAlignment="1">
      <alignment horizontal="left" vertical="top"/>
    </xf>
    <xf numFmtId="0" fontId="1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7" fillId="0" borderId="3" xfId="0" applyFont="1" applyBorder="1"/>
    <xf numFmtId="0" fontId="7" fillId="0" borderId="4" xfId="0" applyFont="1" applyBorder="1"/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7" fillId="0" borderId="8" xfId="0" applyFont="1" applyBorder="1"/>
    <xf numFmtId="0" fontId="7" fillId="0" borderId="9" xfId="0" applyFont="1" applyBorder="1"/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customschemas.google.com/relationships/workbookmetadata" Target="metadata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11" Type="http://schemas.openxmlformats.org/officeDocument/2006/relationships/calcChain" Target="calcChain.xml" /><Relationship Id="rId10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352425</xdr:colOff>
      <xdr:row>0</xdr:row>
      <xdr:rowOff>0</xdr:rowOff>
    </xdr:from>
    <xdr:ext cx="923925" cy="676275"/>
    <xdr:pic>
      <xdr:nvPicPr>
        <xdr:cNvPr id="2" name="image1.png" descr="Diagrama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27</xdr:col>
      <xdr:colOff>85725</xdr:colOff>
      <xdr:row>1</xdr:row>
      <xdr:rowOff>28575</xdr:rowOff>
    </xdr:from>
    <xdr:ext cx="647700" cy="847725"/>
    <xdr:pic>
      <xdr:nvPicPr>
        <xdr:cNvPr id="3" name="image2.png" descr="Diagrama&#10;&#10;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866775</xdr:colOff>
      <xdr:row>40</xdr:row>
      <xdr:rowOff>142875</xdr:rowOff>
    </xdr:from>
    <xdr:ext cx="923925" cy="666750"/>
    <xdr:pic>
      <xdr:nvPicPr>
        <xdr:cNvPr id="4" name="image1.png" descr="Diagrama&#10;&#10;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27</xdr:col>
      <xdr:colOff>85725</xdr:colOff>
      <xdr:row>40</xdr:row>
      <xdr:rowOff>28575</xdr:rowOff>
    </xdr:from>
    <xdr:ext cx="647700" cy="828675"/>
    <xdr:pic>
      <xdr:nvPicPr>
        <xdr:cNvPr id="5" name="image2.png" descr="Diagrama&#10;&#10;Descripción generada automáticament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866775</xdr:colOff>
      <xdr:row>247</xdr:row>
      <xdr:rowOff>142875</xdr:rowOff>
    </xdr:from>
    <xdr:ext cx="923925" cy="666750"/>
    <xdr:pic>
      <xdr:nvPicPr>
        <xdr:cNvPr id="6" name="image1.png" descr="Diagrama&#10;&#10;Descripción generada automáticament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27</xdr:col>
      <xdr:colOff>85725</xdr:colOff>
      <xdr:row>247</xdr:row>
      <xdr:rowOff>28575</xdr:rowOff>
    </xdr:from>
    <xdr:ext cx="647700" cy="828675"/>
    <xdr:pic>
      <xdr:nvPicPr>
        <xdr:cNvPr id="7" name="image2.png" descr="Diagrama&#10;&#10;Descripción generada automáticament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258"/>
  <sheetViews>
    <sheetView workbookViewId="0"/>
  </sheetViews>
  <sheetFormatPr defaultColWidth="14.390625" defaultRowHeight="15" customHeight="1" x14ac:dyDescent="0.2"/>
  <cols>
    <col min="1" max="1" width="4.5703125" customWidth="1"/>
    <col min="2" max="2" width="17.484375" customWidth="1"/>
    <col min="3" max="3" width="34.97265625" customWidth="1"/>
    <col min="4" max="4" width="4.16796875" customWidth="1"/>
    <col min="5" max="5" width="3.765625" customWidth="1"/>
    <col min="6" max="6" width="3.2265625" customWidth="1"/>
    <col min="7" max="7" width="6.45703125" customWidth="1"/>
    <col min="8" max="8" width="5.24609375" customWidth="1"/>
    <col min="9" max="9" width="5.6484375" customWidth="1"/>
    <col min="10" max="10" width="4.9765625" customWidth="1"/>
    <col min="11" max="11" width="4.5703125" customWidth="1"/>
    <col min="12" max="12" width="3.62890625" customWidth="1"/>
    <col min="13" max="13" width="3.359375" customWidth="1"/>
    <col min="14" max="14" width="2.95703125" customWidth="1"/>
    <col min="15" max="15" width="3.8984375" customWidth="1"/>
    <col min="16" max="23" width="3.765625" customWidth="1"/>
    <col min="24" max="24" width="6.859375" customWidth="1"/>
    <col min="25" max="25" width="6.1875" customWidth="1"/>
    <col min="26" max="26" width="4.83984375" customWidth="1"/>
    <col min="27" max="27" width="5.51171875" customWidth="1"/>
    <col min="28" max="34" width="3.765625" customWidth="1"/>
    <col min="35" max="39" width="3.2265625" customWidth="1"/>
    <col min="40" max="40" width="2.6875" customWidth="1"/>
    <col min="41" max="42" width="3.2265625" customWidth="1"/>
    <col min="43" max="45" width="4.03515625" customWidth="1"/>
    <col min="46" max="46" width="5.109375" customWidth="1"/>
    <col min="47" max="47" width="1.8828125" customWidth="1"/>
    <col min="48" max="48" width="2.6875" customWidth="1"/>
    <col min="49" max="49" width="4.9765625" customWidth="1"/>
    <col min="50" max="50" width="4.03515625" customWidth="1"/>
    <col min="51" max="51" width="4.70703125" customWidth="1"/>
    <col min="52" max="53" width="2.82421875" customWidth="1"/>
    <col min="54" max="54" width="3.359375" customWidth="1"/>
    <col min="55" max="55" width="3.09375" customWidth="1"/>
    <col min="56" max="58" width="4.83984375" customWidth="1"/>
    <col min="59" max="59" width="6.72265625" customWidth="1"/>
    <col min="60" max="60" width="2.95703125" customWidth="1"/>
    <col min="61" max="62" width="2.82421875" customWidth="1"/>
    <col min="63" max="63" width="2.6875" customWidth="1"/>
    <col min="64" max="64" width="2.5546875" customWidth="1"/>
    <col min="65" max="65" width="4.5703125" customWidth="1"/>
    <col min="66" max="66" width="4.70703125" customWidth="1"/>
    <col min="67" max="67" width="6.05078125" customWidth="1"/>
    <col min="68" max="68" width="3.09375" customWidth="1"/>
    <col min="69" max="69" width="3.2265625" customWidth="1"/>
    <col min="70" max="70" width="3.09375" customWidth="1"/>
    <col min="71" max="71" width="5.91796875" customWidth="1"/>
    <col min="72" max="72" width="3.2265625" customWidth="1"/>
    <col min="73" max="73" width="2.95703125" customWidth="1"/>
    <col min="74" max="74" width="3.765625" customWidth="1"/>
    <col min="75" max="75" width="4.5703125" customWidth="1"/>
    <col min="76" max="78" width="4.9765625" customWidth="1"/>
    <col min="79" max="79" width="7.80078125" customWidth="1"/>
    <col min="80" max="80" width="3.8984375" customWidth="1"/>
    <col min="81" max="81" width="4.3046875" customWidth="1"/>
    <col min="82" max="82" width="4.5703125" customWidth="1"/>
    <col min="83" max="83" width="6.3203125" customWidth="1"/>
    <col min="84" max="85" width="5.6484375" customWidth="1"/>
    <col min="86" max="86" width="6.58984375" customWidth="1"/>
    <col min="87" max="87" width="5.6484375" customWidth="1"/>
    <col min="88" max="88" width="4.9765625" customWidth="1"/>
    <col min="89" max="90" width="5.6484375" customWidth="1"/>
    <col min="91" max="91" width="4.3046875" customWidth="1"/>
    <col min="92" max="92" width="4.70703125" customWidth="1"/>
    <col min="93" max="93" width="6.1875" customWidth="1"/>
    <col min="94" max="94" width="5.24609375" customWidth="1"/>
    <col min="95" max="95" width="5.109375" customWidth="1"/>
    <col min="96" max="96" width="4.5703125" customWidth="1"/>
    <col min="97" max="97" width="5.6484375" customWidth="1"/>
    <col min="98" max="98" width="4.9765625" customWidth="1"/>
    <col min="99" max="99" width="6.3203125" customWidth="1"/>
    <col min="100" max="100" width="4.4375" customWidth="1"/>
    <col min="101" max="106" width="6.45703125" customWidth="1"/>
    <col min="107" max="107" width="4.5703125" customWidth="1"/>
    <col min="108" max="108" width="6.05078125" customWidth="1"/>
    <col min="109" max="109" width="6.1875" customWidth="1"/>
    <col min="110" max="110" width="6.05078125" customWidth="1"/>
    <col min="111" max="111" width="4.9765625" customWidth="1"/>
    <col min="112" max="112" width="5.6484375" customWidth="1"/>
    <col min="113" max="113" width="5.37890625" customWidth="1"/>
    <col min="114" max="114" width="5.24609375" customWidth="1"/>
    <col min="115" max="115" width="4.03515625" customWidth="1"/>
    <col min="116" max="117" width="5.37890625" customWidth="1"/>
    <col min="118" max="118" width="4.70703125" customWidth="1"/>
    <col min="119" max="119" width="9.01171875" customWidth="1"/>
    <col min="120" max="120" width="4.70703125" customWidth="1"/>
    <col min="121" max="121" width="6.1875" customWidth="1"/>
    <col min="122" max="123" width="5.24609375" customWidth="1"/>
    <col min="124" max="124" width="5.37890625" customWidth="1"/>
    <col min="125" max="125" width="5.6484375" customWidth="1"/>
    <col min="126" max="126" width="6.05078125" customWidth="1"/>
    <col min="127" max="127" width="6.72265625" customWidth="1"/>
    <col min="128" max="128" width="4.9765625" customWidth="1"/>
    <col min="129" max="129" width="6.05078125" customWidth="1"/>
    <col min="130" max="130" width="5.24609375" customWidth="1"/>
    <col min="131" max="131" width="5.37890625" customWidth="1"/>
    <col min="132" max="132" width="8.609375" customWidth="1"/>
    <col min="133" max="133" width="8.33984375" customWidth="1"/>
    <col min="134" max="134" width="9.28125" customWidth="1"/>
    <col min="135" max="135" width="7.80078125" customWidth="1"/>
    <col min="136" max="136" width="9.55078125" customWidth="1"/>
    <col min="137" max="138" width="10.76171875" customWidth="1"/>
    <col min="139" max="139" width="7.53125" customWidth="1"/>
    <col min="140" max="140" width="6.1875" customWidth="1"/>
    <col min="141" max="141" width="8.0703125" customWidth="1"/>
    <col min="142" max="142" width="7.80078125" customWidth="1"/>
    <col min="143" max="143" width="6.05078125" customWidth="1"/>
    <col min="144" max="146" width="6.72265625" customWidth="1"/>
    <col min="147" max="147" width="4.3046875" customWidth="1"/>
    <col min="148" max="148" width="6.72265625" customWidth="1"/>
    <col min="149" max="149" width="6.45703125" customWidth="1"/>
    <col min="150" max="150" width="6.859375" customWidth="1"/>
    <col min="151" max="151" width="6.05078125" customWidth="1"/>
    <col min="152" max="152" width="4.9765625" customWidth="1"/>
    <col min="153" max="153" width="5.6484375" customWidth="1"/>
    <col min="154" max="154" width="4.5703125" customWidth="1"/>
    <col min="155" max="155" width="4.70703125" customWidth="1"/>
    <col min="156" max="156" width="4.9765625" customWidth="1"/>
    <col min="157" max="157" width="4.5703125" customWidth="1"/>
    <col min="158" max="158" width="5.24609375" customWidth="1"/>
    <col min="159" max="159" width="5.37890625" customWidth="1"/>
    <col min="160" max="160" width="4.83984375" customWidth="1"/>
    <col min="161" max="161" width="6.45703125" customWidth="1"/>
    <col min="162" max="162" width="5.6484375" customWidth="1"/>
    <col min="163" max="163" width="6.859375" customWidth="1"/>
    <col min="164" max="164" width="5.24609375" customWidth="1"/>
    <col min="165" max="165" width="6.45703125" customWidth="1"/>
    <col min="166" max="166" width="7.12890625" customWidth="1"/>
    <col min="167" max="167" width="6.859375" customWidth="1"/>
    <col min="168" max="168" width="5.6484375" customWidth="1"/>
    <col min="169" max="169" width="5.91796875" customWidth="1"/>
    <col min="170" max="170" width="6.859375" customWidth="1"/>
    <col min="171" max="171" width="8.0703125" customWidth="1"/>
    <col min="172" max="178" width="10.76171875" customWidth="1"/>
  </cols>
  <sheetData>
    <row r="1" spans="1:171" x14ac:dyDescent="0.2">
      <c r="C1" s="70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1"/>
      <c r="AK1" s="1"/>
      <c r="AL1" s="1"/>
      <c r="AM1" s="1"/>
    </row>
    <row r="2" spans="1:171" ht="23.25" customHeight="1" x14ac:dyDescent="0.2">
      <c r="C2" s="61" t="s">
        <v>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2"/>
      <c r="AK2" s="2"/>
      <c r="AL2" s="2"/>
      <c r="AM2" s="2"/>
    </row>
    <row r="3" spans="1:171" ht="4.5" customHeight="1" x14ac:dyDescent="0.2">
      <c r="C3" s="3"/>
      <c r="D3" s="4"/>
      <c r="E3" s="3"/>
      <c r="F3" s="3"/>
    </row>
    <row r="4" spans="1:171" ht="17.25" customHeight="1" x14ac:dyDescent="0.2">
      <c r="C4" s="63" t="s">
        <v>2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5"/>
      <c r="AK4" s="5"/>
      <c r="AL4" s="5"/>
      <c r="AM4" s="5"/>
    </row>
    <row r="5" spans="1:171" x14ac:dyDescent="0.2">
      <c r="C5" s="64" t="s">
        <v>3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7" t="s">
        <v>4</v>
      </c>
      <c r="AG5" s="8"/>
      <c r="AH5" s="9"/>
    </row>
    <row r="6" spans="1:171" ht="6" customHeight="1" x14ac:dyDescent="0.2"/>
    <row r="7" spans="1:171" x14ac:dyDescent="0.2">
      <c r="C7" s="64" t="s">
        <v>5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"/>
      <c r="AK7" s="6"/>
      <c r="AL7" s="6"/>
      <c r="AM7" s="6"/>
    </row>
    <row r="8" spans="1:171" x14ac:dyDescent="0.2">
      <c r="C8" s="10" t="s">
        <v>6</v>
      </c>
    </row>
    <row r="9" spans="1:171" x14ac:dyDescent="0.2">
      <c r="C9" s="10" t="s">
        <v>7</v>
      </c>
    </row>
    <row r="10" spans="1:171" ht="18.75" customHeight="1" x14ac:dyDescent="0.2">
      <c r="A10" s="11" t="s">
        <v>8</v>
      </c>
      <c r="B10" s="11" t="s">
        <v>9</v>
      </c>
      <c r="C10" s="12" t="s">
        <v>10</v>
      </c>
      <c r="D10" s="71" t="s">
        <v>11</v>
      </c>
      <c r="E10" s="72"/>
      <c r="F10" s="72"/>
      <c r="G10" s="73"/>
      <c r="H10" s="71" t="s">
        <v>12</v>
      </c>
      <c r="I10" s="72"/>
      <c r="J10" s="72"/>
      <c r="K10" s="73"/>
      <c r="L10" s="71" t="s">
        <v>13</v>
      </c>
      <c r="M10" s="72"/>
      <c r="N10" s="72"/>
      <c r="O10" s="73"/>
      <c r="P10" s="71" t="s">
        <v>14</v>
      </c>
      <c r="Q10" s="72"/>
      <c r="R10" s="72"/>
      <c r="S10" s="73"/>
      <c r="T10" s="74" t="s">
        <v>15</v>
      </c>
      <c r="U10" s="66"/>
      <c r="V10" s="66"/>
      <c r="W10" s="67"/>
      <c r="X10" s="65" t="s">
        <v>16</v>
      </c>
      <c r="Y10" s="66"/>
      <c r="Z10" s="66"/>
      <c r="AA10" s="67"/>
      <c r="AB10" s="68" t="s">
        <v>17</v>
      </c>
      <c r="AC10" s="66"/>
      <c r="AD10" s="66"/>
      <c r="AE10" s="67"/>
      <c r="AF10" s="68" t="s">
        <v>18</v>
      </c>
      <c r="AG10" s="66"/>
      <c r="AH10" s="66"/>
      <c r="AI10" s="67"/>
      <c r="AJ10" s="68" t="s">
        <v>19</v>
      </c>
      <c r="AK10" s="66"/>
      <c r="AL10" s="66"/>
      <c r="AM10" s="67"/>
      <c r="AN10" s="65" t="s">
        <v>20</v>
      </c>
      <c r="AO10" s="66"/>
      <c r="AP10" s="66"/>
      <c r="AQ10" s="67"/>
      <c r="AR10" s="65" t="s">
        <v>21</v>
      </c>
      <c r="AS10" s="66"/>
      <c r="AT10" s="66"/>
      <c r="AU10" s="67"/>
      <c r="AV10" s="65" t="s">
        <v>22</v>
      </c>
      <c r="AW10" s="66"/>
      <c r="AX10" s="66"/>
      <c r="AY10" s="67"/>
      <c r="AZ10" s="65" t="s">
        <v>23</v>
      </c>
      <c r="BA10" s="66"/>
      <c r="BB10" s="66"/>
      <c r="BC10" s="67"/>
      <c r="BD10" s="65" t="s">
        <v>24</v>
      </c>
      <c r="BE10" s="66"/>
      <c r="BF10" s="66"/>
      <c r="BG10" s="67"/>
      <c r="BH10" s="65" t="s">
        <v>25</v>
      </c>
      <c r="BI10" s="66"/>
      <c r="BJ10" s="66"/>
      <c r="BK10" s="67"/>
      <c r="BL10" s="65" t="s">
        <v>26</v>
      </c>
      <c r="BM10" s="66"/>
      <c r="BN10" s="66"/>
      <c r="BO10" s="67"/>
      <c r="BP10" s="65" t="s">
        <v>27</v>
      </c>
      <c r="BQ10" s="66"/>
      <c r="BR10" s="66"/>
      <c r="BS10" s="67"/>
      <c r="BT10" s="68" t="s">
        <v>28</v>
      </c>
      <c r="BU10" s="66"/>
      <c r="BV10" s="66"/>
      <c r="BW10" s="67"/>
      <c r="BX10" s="68" t="s">
        <v>29</v>
      </c>
      <c r="BY10" s="66"/>
      <c r="BZ10" s="66"/>
      <c r="CA10" s="67"/>
      <c r="CB10" s="68" t="s">
        <v>30</v>
      </c>
      <c r="CC10" s="66"/>
      <c r="CD10" s="66"/>
      <c r="CE10" s="67"/>
      <c r="CF10" s="68" t="s">
        <v>31</v>
      </c>
      <c r="CG10" s="66"/>
      <c r="CH10" s="66"/>
      <c r="CI10" s="67"/>
      <c r="CJ10" s="68" t="s">
        <v>32</v>
      </c>
      <c r="CK10" s="66"/>
      <c r="CL10" s="66"/>
      <c r="CM10" s="67"/>
      <c r="CN10" s="65" t="s">
        <v>33</v>
      </c>
      <c r="CO10" s="66"/>
      <c r="CP10" s="66"/>
      <c r="CQ10" s="67"/>
      <c r="CR10" s="65" t="s">
        <v>34</v>
      </c>
      <c r="CS10" s="66"/>
      <c r="CT10" s="66"/>
      <c r="CU10" s="67"/>
      <c r="CV10" s="65" t="s">
        <v>35</v>
      </c>
      <c r="CW10" s="66"/>
      <c r="CX10" s="66"/>
      <c r="CY10" s="67"/>
      <c r="CZ10" s="65" t="s">
        <v>36</v>
      </c>
      <c r="DA10" s="66"/>
      <c r="DB10" s="66"/>
      <c r="DC10" s="67"/>
      <c r="DD10" s="65" t="s">
        <v>37</v>
      </c>
      <c r="DE10" s="66"/>
      <c r="DF10" s="66"/>
      <c r="DG10" s="67"/>
      <c r="DH10" s="65" t="s">
        <v>38</v>
      </c>
      <c r="DI10" s="66"/>
      <c r="DJ10" s="66"/>
      <c r="DK10" s="67"/>
      <c r="DL10" s="65" t="s">
        <v>39</v>
      </c>
      <c r="DM10" s="66"/>
      <c r="DN10" s="66"/>
      <c r="DO10" s="67"/>
      <c r="DP10" s="65" t="s">
        <v>40</v>
      </c>
      <c r="DQ10" s="66"/>
      <c r="DR10" s="66"/>
      <c r="DS10" s="67"/>
      <c r="DT10" s="68" t="s">
        <v>41</v>
      </c>
      <c r="DU10" s="66"/>
      <c r="DV10" s="66"/>
      <c r="DW10" s="67"/>
      <c r="DX10" s="68" t="s">
        <v>42</v>
      </c>
      <c r="DY10" s="66"/>
      <c r="DZ10" s="66"/>
      <c r="EA10" s="67"/>
      <c r="EB10" s="68" t="s">
        <v>43</v>
      </c>
      <c r="EC10" s="66"/>
      <c r="ED10" s="66"/>
      <c r="EE10" s="67"/>
      <c r="EF10" s="68" t="s">
        <v>44</v>
      </c>
      <c r="EG10" s="66"/>
      <c r="EH10" s="66"/>
      <c r="EI10" s="67"/>
      <c r="EJ10" s="65" t="s">
        <v>45</v>
      </c>
      <c r="EK10" s="66"/>
      <c r="EL10" s="66"/>
      <c r="EM10" s="67"/>
      <c r="EN10" s="65" t="s">
        <v>46</v>
      </c>
      <c r="EO10" s="66"/>
      <c r="EP10" s="66"/>
      <c r="EQ10" s="67"/>
      <c r="ER10" s="65" t="s">
        <v>47</v>
      </c>
      <c r="ES10" s="66"/>
      <c r="ET10" s="66"/>
      <c r="EU10" s="67"/>
      <c r="EV10" s="65" t="s">
        <v>48</v>
      </c>
      <c r="EW10" s="66"/>
      <c r="EX10" s="66"/>
      <c r="EY10" s="67"/>
      <c r="EZ10" s="65" t="s">
        <v>49</v>
      </c>
      <c r="FA10" s="66"/>
      <c r="FB10" s="66"/>
      <c r="FC10" s="67"/>
      <c r="FD10" s="65" t="s">
        <v>50</v>
      </c>
      <c r="FE10" s="66"/>
      <c r="FF10" s="66"/>
      <c r="FG10" s="67"/>
      <c r="FH10" s="68" t="s">
        <v>51</v>
      </c>
      <c r="FI10" s="66"/>
      <c r="FJ10" s="66"/>
      <c r="FK10" s="67"/>
      <c r="FL10" s="68" t="s">
        <v>52</v>
      </c>
      <c r="FM10" s="66"/>
      <c r="FN10" s="66"/>
      <c r="FO10" s="67"/>
    </row>
    <row r="11" spans="1:171" x14ac:dyDescent="0.2">
      <c r="A11" s="14">
        <v>1</v>
      </c>
      <c r="B11" s="14">
        <v>2</v>
      </c>
      <c r="C11" s="15" t="s">
        <v>53</v>
      </c>
      <c r="D11" s="16">
        <v>50</v>
      </c>
      <c r="E11" s="17"/>
      <c r="F11" s="17"/>
      <c r="G11" s="18"/>
      <c r="H11" s="16">
        <v>50</v>
      </c>
      <c r="I11" s="17"/>
      <c r="J11" s="17"/>
      <c r="K11" s="18"/>
      <c r="L11" s="16">
        <v>30</v>
      </c>
      <c r="M11" s="17"/>
      <c r="N11" s="17"/>
      <c r="O11" s="18"/>
      <c r="P11" s="16">
        <v>10</v>
      </c>
      <c r="Q11" s="14"/>
      <c r="R11" s="14"/>
      <c r="S11" s="19"/>
      <c r="T11" s="9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</row>
    <row r="12" spans="1:171" x14ac:dyDescent="0.2">
      <c r="A12" s="14">
        <v>2</v>
      </c>
      <c r="B12" s="14">
        <v>1</v>
      </c>
      <c r="C12" s="15" t="s">
        <v>54</v>
      </c>
      <c r="D12" s="16">
        <v>10</v>
      </c>
      <c r="E12" s="17"/>
      <c r="F12" s="17"/>
      <c r="G12" s="18"/>
      <c r="H12" s="16"/>
      <c r="I12" s="17"/>
      <c r="J12" s="17"/>
      <c r="K12" s="18"/>
      <c r="L12" s="16"/>
      <c r="M12" s="17"/>
      <c r="N12" s="17"/>
      <c r="O12" s="18"/>
      <c r="P12" s="16"/>
      <c r="Q12" s="14"/>
      <c r="R12" s="14"/>
      <c r="S12" s="19"/>
      <c r="T12" s="9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</row>
    <row r="13" spans="1:171" x14ac:dyDescent="0.2">
      <c r="A13" s="14">
        <v>3</v>
      </c>
      <c r="B13" s="14">
        <v>3</v>
      </c>
      <c r="C13" s="15" t="s">
        <v>55</v>
      </c>
      <c r="D13" s="16">
        <v>40</v>
      </c>
      <c r="E13" s="17"/>
      <c r="F13" s="17"/>
      <c r="G13" s="18"/>
      <c r="H13" s="16"/>
      <c r="I13" s="17"/>
      <c r="J13" s="17"/>
      <c r="K13" s="18"/>
      <c r="L13" s="16"/>
      <c r="M13" s="17"/>
      <c r="N13" s="17"/>
      <c r="O13" s="18"/>
      <c r="P13" s="16"/>
      <c r="Q13" s="14"/>
      <c r="R13" s="14"/>
      <c r="S13" s="19"/>
      <c r="T13" s="9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</row>
    <row r="14" spans="1:171" x14ac:dyDescent="0.2">
      <c r="A14" s="14">
        <v>4</v>
      </c>
      <c r="B14" s="14"/>
      <c r="C14" s="15"/>
      <c r="D14" s="20">
        <f t="shared" ref="D14:G14" si="0">SUM(D11:D13)</f>
        <v>100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/>
      <c r="I14" s="21"/>
      <c r="J14" s="21"/>
      <c r="K14" s="22"/>
      <c r="L14" s="20"/>
      <c r="M14" s="23"/>
      <c r="N14" s="23"/>
      <c r="O14" s="24"/>
      <c r="P14" s="20"/>
      <c r="Q14" s="21"/>
      <c r="R14" s="21"/>
      <c r="S14" s="22"/>
      <c r="T14" s="9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</row>
    <row r="15" spans="1:171" ht="5.25" customHeight="1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pans="1:171" x14ac:dyDescent="0.2">
      <c r="A16" s="25"/>
      <c r="B16" s="25"/>
      <c r="C16" s="10" t="s">
        <v>56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171" ht="18.75" customHeight="1" x14ac:dyDescent="0.2">
      <c r="A17" s="11" t="s">
        <v>8</v>
      </c>
      <c r="B17" s="11" t="s">
        <v>9</v>
      </c>
      <c r="C17" s="26" t="s">
        <v>10</v>
      </c>
      <c r="D17" s="65" t="s">
        <v>11</v>
      </c>
      <c r="E17" s="66"/>
      <c r="F17" s="66"/>
      <c r="G17" s="67"/>
      <c r="H17" s="65" t="s">
        <v>12</v>
      </c>
      <c r="I17" s="66"/>
      <c r="J17" s="66"/>
      <c r="K17" s="67"/>
      <c r="L17" s="65" t="s">
        <v>13</v>
      </c>
      <c r="M17" s="66"/>
      <c r="N17" s="66"/>
      <c r="O17" s="67"/>
      <c r="P17" s="65" t="s">
        <v>14</v>
      </c>
      <c r="Q17" s="66"/>
      <c r="R17" s="66"/>
      <c r="S17" s="67"/>
      <c r="T17" s="65" t="s">
        <v>15</v>
      </c>
      <c r="U17" s="66"/>
      <c r="V17" s="66"/>
      <c r="W17" s="67"/>
      <c r="X17" s="65" t="s">
        <v>16</v>
      </c>
      <c r="Y17" s="66"/>
      <c r="Z17" s="66"/>
      <c r="AA17" s="67"/>
      <c r="AB17" s="69" t="s">
        <v>17</v>
      </c>
      <c r="AC17" s="66"/>
      <c r="AD17" s="66"/>
      <c r="AE17" s="67"/>
      <c r="AF17" s="69" t="s">
        <v>18</v>
      </c>
      <c r="AG17" s="66"/>
      <c r="AH17" s="66"/>
      <c r="AI17" s="67"/>
      <c r="AJ17" s="69" t="s">
        <v>19</v>
      </c>
      <c r="AK17" s="66"/>
      <c r="AL17" s="66"/>
      <c r="AM17" s="67"/>
      <c r="AN17" s="65" t="s">
        <v>20</v>
      </c>
      <c r="AO17" s="66"/>
      <c r="AP17" s="66"/>
      <c r="AQ17" s="67"/>
      <c r="AR17" s="65" t="s">
        <v>21</v>
      </c>
      <c r="AS17" s="66"/>
      <c r="AT17" s="66"/>
      <c r="AU17" s="67"/>
      <c r="AV17" s="65" t="s">
        <v>22</v>
      </c>
      <c r="AW17" s="66"/>
      <c r="AX17" s="66"/>
      <c r="AY17" s="67"/>
      <c r="AZ17" s="65" t="s">
        <v>23</v>
      </c>
      <c r="BA17" s="66"/>
      <c r="BB17" s="66"/>
      <c r="BC17" s="67"/>
      <c r="BD17" s="65" t="s">
        <v>24</v>
      </c>
      <c r="BE17" s="66"/>
      <c r="BF17" s="66"/>
      <c r="BG17" s="67"/>
      <c r="BH17" s="65" t="s">
        <v>25</v>
      </c>
      <c r="BI17" s="66"/>
      <c r="BJ17" s="66"/>
      <c r="BK17" s="67"/>
      <c r="BL17" s="65" t="s">
        <v>26</v>
      </c>
      <c r="BM17" s="66"/>
      <c r="BN17" s="66"/>
      <c r="BO17" s="67"/>
      <c r="BP17" s="65" t="s">
        <v>27</v>
      </c>
      <c r="BQ17" s="66"/>
      <c r="BR17" s="66"/>
      <c r="BS17" s="67"/>
      <c r="BT17" s="68" t="s">
        <v>28</v>
      </c>
      <c r="BU17" s="66"/>
      <c r="BV17" s="66"/>
      <c r="BW17" s="67"/>
      <c r="BX17" s="68" t="s">
        <v>29</v>
      </c>
      <c r="BY17" s="66"/>
      <c r="BZ17" s="66"/>
      <c r="CA17" s="67"/>
      <c r="CB17" s="68" t="s">
        <v>30</v>
      </c>
      <c r="CC17" s="66"/>
      <c r="CD17" s="66"/>
      <c r="CE17" s="67"/>
      <c r="CF17" s="68" t="s">
        <v>31</v>
      </c>
      <c r="CG17" s="66"/>
      <c r="CH17" s="66"/>
      <c r="CI17" s="67"/>
      <c r="CJ17" s="68" t="s">
        <v>32</v>
      </c>
      <c r="CK17" s="66"/>
      <c r="CL17" s="66"/>
      <c r="CM17" s="67"/>
      <c r="CN17" s="65" t="s">
        <v>33</v>
      </c>
      <c r="CO17" s="66"/>
      <c r="CP17" s="66"/>
      <c r="CQ17" s="67"/>
      <c r="CR17" s="65" t="s">
        <v>34</v>
      </c>
      <c r="CS17" s="66"/>
      <c r="CT17" s="66"/>
      <c r="CU17" s="67"/>
      <c r="CV17" s="65" t="s">
        <v>35</v>
      </c>
      <c r="CW17" s="66"/>
      <c r="CX17" s="66"/>
      <c r="CY17" s="67"/>
      <c r="CZ17" s="65" t="s">
        <v>36</v>
      </c>
      <c r="DA17" s="66"/>
      <c r="DB17" s="66"/>
      <c r="DC17" s="67"/>
      <c r="DD17" s="65" t="s">
        <v>37</v>
      </c>
      <c r="DE17" s="66"/>
      <c r="DF17" s="66"/>
      <c r="DG17" s="67"/>
      <c r="DH17" s="65" t="s">
        <v>38</v>
      </c>
      <c r="DI17" s="66"/>
      <c r="DJ17" s="66"/>
      <c r="DK17" s="67"/>
      <c r="DL17" s="65" t="s">
        <v>39</v>
      </c>
      <c r="DM17" s="66"/>
      <c r="DN17" s="66"/>
      <c r="DO17" s="67"/>
      <c r="DP17" s="65" t="s">
        <v>40</v>
      </c>
      <c r="DQ17" s="66"/>
      <c r="DR17" s="66"/>
      <c r="DS17" s="67"/>
      <c r="DT17" s="68" t="s">
        <v>41</v>
      </c>
      <c r="DU17" s="66"/>
      <c r="DV17" s="66"/>
      <c r="DW17" s="67"/>
      <c r="DX17" s="68" t="s">
        <v>42</v>
      </c>
      <c r="DY17" s="66"/>
      <c r="DZ17" s="66"/>
      <c r="EA17" s="67"/>
      <c r="EB17" s="68" t="s">
        <v>43</v>
      </c>
      <c r="EC17" s="66"/>
      <c r="ED17" s="66"/>
      <c r="EE17" s="67"/>
      <c r="EF17" s="68" t="s">
        <v>44</v>
      </c>
      <c r="EG17" s="66"/>
      <c r="EH17" s="66"/>
      <c r="EI17" s="67"/>
      <c r="EJ17" s="65" t="s">
        <v>45</v>
      </c>
      <c r="EK17" s="66"/>
      <c r="EL17" s="66"/>
      <c r="EM17" s="67"/>
      <c r="EN17" s="65" t="s">
        <v>46</v>
      </c>
      <c r="EO17" s="66"/>
      <c r="EP17" s="66"/>
      <c r="EQ17" s="67"/>
      <c r="ER17" s="65" t="s">
        <v>47</v>
      </c>
      <c r="ES17" s="66"/>
      <c r="ET17" s="66"/>
      <c r="EU17" s="67"/>
      <c r="EV17" s="65" t="s">
        <v>48</v>
      </c>
      <c r="EW17" s="66"/>
      <c r="EX17" s="66"/>
      <c r="EY17" s="67"/>
      <c r="EZ17" s="65" t="s">
        <v>49</v>
      </c>
      <c r="FA17" s="66"/>
      <c r="FB17" s="66"/>
      <c r="FC17" s="67"/>
      <c r="FD17" s="65" t="s">
        <v>50</v>
      </c>
      <c r="FE17" s="66"/>
      <c r="FF17" s="66"/>
      <c r="FG17" s="67"/>
      <c r="FH17" s="68" t="s">
        <v>51</v>
      </c>
      <c r="FI17" s="66"/>
      <c r="FJ17" s="66"/>
      <c r="FK17" s="67"/>
      <c r="FL17" s="68" t="s">
        <v>52</v>
      </c>
      <c r="FM17" s="66"/>
      <c r="FN17" s="66"/>
      <c r="FO17" s="67"/>
    </row>
    <row r="18" spans="1:171" x14ac:dyDescent="0.2">
      <c r="A18" s="14">
        <v>1</v>
      </c>
      <c r="B18" s="14">
        <v>5</v>
      </c>
      <c r="C18" s="14" t="s">
        <v>57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</row>
    <row r="19" spans="1:171" x14ac:dyDescent="0.2">
      <c r="A19" s="14">
        <v>2</v>
      </c>
      <c r="B19" s="14">
        <v>4</v>
      </c>
      <c r="C19" s="14" t="s">
        <v>58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</row>
    <row r="20" spans="1:171" x14ac:dyDescent="0.2">
      <c r="A20" s="14">
        <v>3</v>
      </c>
      <c r="B20" s="14">
        <v>1</v>
      </c>
      <c r="C20" s="14" t="s">
        <v>59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</row>
    <row r="21" spans="1:171" ht="15.75" customHeight="1" x14ac:dyDescent="0.2">
      <c r="A21" s="14">
        <v>4</v>
      </c>
      <c r="B21" s="14">
        <v>3</v>
      </c>
      <c r="C21" s="14" t="s">
        <v>60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</row>
    <row r="22" spans="1:171" ht="15.75" customHeight="1" x14ac:dyDescent="0.2">
      <c r="A22" s="14">
        <v>5</v>
      </c>
      <c r="B22" s="14">
        <v>2</v>
      </c>
      <c r="C22" s="14" t="s">
        <v>61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</row>
    <row r="23" spans="1:171" ht="8.25" customHeight="1" x14ac:dyDescent="0.2">
      <c r="AH23" s="14"/>
    </row>
    <row r="24" spans="1:171" ht="15.75" customHeight="1" x14ac:dyDescent="0.2">
      <c r="A24" s="25"/>
      <c r="B24" s="25"/>
      <c r="C24" s="10" t="s">
        <v>62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</row>
    <row r="25" spans="1:171" ht="18.75" customHeight="1" x14ac:dyDescent="0.2">
      <c r="A25" s="11" t="s">
        <v>8</v>
      </c>
      <c r="B25" s="11" t="s">
        <v>9</v>
      </c>
      <c r="C25" s="26" t="s">
        <v>10</v>
      </c>
      <c r="D25" s="65" t="s">
        <v>11</v>
      </c>
      <c r="E25" s="66"/>
      <c r="F25" s="66"/>
      <c r="G25" s="67"/>
      <c r="H25" s="65" t="s">
        <v>12</v>
      </c>
      <c r="I25" s="66"/>
      <c r="J25" s="66"/>
      <c r="K25" s="67"/>
      <c r="L25" s="65" t="s">
        <v>13</v>
      </c>
      <c r="M25" s="66"/>
      <c r="N25" s="66"/>
      <c r="O25" s="67"/>
      <c r="P25" s="65" t="s">
        <v>14</v>
      </c>
      <c r="Q25" s="66"/>
      <c r="R25" s="66"/>
      <c r="S25" s="67"/>
      <c r="T25" s="65" t="s">
        <v>15</v>
      </c>
      <c r="U25" s="66"/>
      <c r="V25" s="66"/>
      <c r="W25" s="67"/>
      <c r="X25" s="65" t="s">
        <v>16</v>
      </c>
      <c r="Y25" s="66"/>
      <c r="Z25" s="66"/>
      <c r="AA25" s="67"/>
      <c r="AB25" s="69" t="s">
        <v>17</v>
      </c>
      <c r="AC25" s="66"/>
      <c r="AD25" s="66"/>
      <c r="AE25" s="67"/>
      <c r="AF25" s="69" t="s">
        <v>18</v>
      </c>
      <c r="AG25" s="66"/>
      <c r="AH25" s="66"/>
      <c r="AI25" s="67"/>
      <c r="AJ25" s="69" t="s">
        <v>19</v>
      </c>
      <c r="AK25" s="66"/>
      <c r="AL25" s="66"/>
      <c r="AM25" s="67"/>
      <c r="AN25" s="65" t="s">
        <v>20</v>
      </c>
      <c r="AO25" s="66"/>
      <c r="AP25" s="66"/>
      <c r="AQ25" s="67"/>
      <c r="AR25" s="65" t="s">
        <v>21</v>
      </c>
      <c r="AS25" s="66"/>
      <c r="AT25" s="66"/>
      <c r="AU25" s="67"/>
      <c r="AV25" s="65" t="s">
        <v>22</v>
      </c>
      <c r="AW25" s="66"/>
      <c r="AX25" s="66"/>
      <c r="AY25" s="67"/>
      <c r="AZ25" s="65" t="s">
        <v>23</v>
      </c>
      <c r="BA25" s="66"/>
      <c r="BB25" s="66"/>
      <c r="BC25" s="67"/>
      <c r="BD25" s="65" t="s">
        <v>24</v>
      </c>
      <c r="BE25" s="66"/>
      <c r="BF25" s="66"/>
      <c r="BG25" s="67"/>
      <c r="BH25" s="65" t="s">
        <v>25</v>
      </c>
      <c r="BI25" s="66"/>
      <c r="BJ25" s="66"/>
      <c r="BK25" s="67"/>
      <c r="BL25" s="65" t="s">
        <v>26</v>
      </c>
      <c r="BM25" s="66"/>
      <c r="BN25" s="66"/>
      <c r="BO25" s="67"/>
      <c r="BP25" s="65" t="s">
        <v>27</v>
      </c>
      <c r="BQ25" s="66"/>
      <c r="BR25" s="66"/>
      <c r="BS25" s="67"/>
      <c r="BT25" s="68" t="s">
        <v>28</v>
      </c>
      <c r="BU25" s="66"/>
      <c r="BV25" s="66"/>
      <c r="BW25" s="67"/>
      <c r="BX25" s="68" t="s">
        <v>29</v>
      </c>
      <c r="BY25" s="66"/>
      <c r="BZ25" s="66"/>
      <c r="CA25" s="67"/>
      <c r="CB25" s="68" t="s">
        <v>30</v>
      </c>
      <c r="CC25" s="66"/>
      <c r="CD25" s="66"/>
      <c r="CE25" s="67"/>
      <c r="CF25" s="68" t="s">
        <v>31</v>
      </c>
      <c r="CG25" s="66"/>
      <c r="CH25" s="66"/>
      <c r="CI25" s="67"/>
      <c r="CJ25" s="68" t="s">
        <v>32</v>
      </c>
      <c r="CK25" s="66"/>
      <c r="CL25" s="66"/>
      <c r="CM25" s="67"/>
      <c r="CN25" s="65" t="s">
        <v>33</v>
      </c>
      <c r="CO25" s="66"/>
      <c r="CP25" s="66"/>
      <c r="CQ25" s="67"/>
      <c r="CR25" s="65" t="s">
        <v>34</v>
      </c>
      <c r="CS25" s="66"/>
      <c r="CT25" s="66"/>
      <c r="CU25" s="67"/>
      <c r="CV25" s="65" t="s">
        <v>35</v>
      </c>
      <c r="CW25" s="66"/>
      <c r="CX25" s="66"/>
      <c r="CY25" s="67"/>
      <c r="CZ25" s="65" t="s">
        <v>36</v>
      </c>
      <c r="DA25" s="66"/>
      <c r="DB25" s="66"/>
      <c r="DC25" s="67"/>
      <c r="DD25" s="65" t="s">
        <v>37</v>
      </c>
      <c r="DE25" s="66"/>
      <c r="DF25" s="66"/>
      <c r="DG25" s="67"/>
      <c r="DH25" s="65" t="s">
        <v>38</v>
      </c>
      <c r="DI25" s="66"/>
      <c r="DJ25" s="66"/>
      <c r="DK25" s="67"/>
      <c r="DL25" s="65" t="s">
        <v>39</v>
      </c>
      <c r="DM25" s="66"/>
      <c r="DN25" s="66"/>
      <c r="DO25" s="67"/>
      <c r="DP25" s="65" t="s">
        <v>40</v>
      </c>
      <c r="DQ25" s="66"/>
      <c r="DR25" s="66"/>
      <c r="DS25" s="67"/>
      <c r="DT25" s="68" t="s">
        <v>41</v>
      </c>
      <c r="DU25" s="66"/>
      <c r="DV25" s="66"/>
      <c r="DW25" s="67"/>
      <c r="DX25" s="68" t="s">
        <v>42</v>
      </c>
      <c r="DY25" s="66"/>
      <c r="DZ25" s="66"/>
      <c r="EA25" s="67"/>
      <c r="EB25" s="68" t="s">
        <v>43</v>
      </c>
      <c r="EC25" s="66"/>
      <c r="ED25" s="66"/>
      <c r="EE25" s="67"/>
      <c r="EF25" s="68" t="s">
        <v>44</v>
      </c>
      <c r="EG25" s="66"/>
      <c r="EH25" s="66"/>
      <c r="EI25" s="67"/>
      <c r="EJ25" s="65" t="s">
        <v>45</v>
      </c>
      <c r="EK25" s="66"/>
      <c r="EL25" s="66"/>
      <c r="EM25" s="67"/>
      <c r="EN25" s="65" t="s">
        <v>46</v>
      </c>
      <c r="EO25" s="66"/>
      <c r="EP25" s="66"/>
      <c r="EQ25" s="67"/>
      <c r="ER25" s="65" t="s">
        <v>47</v>
      </c>
      <c r="ES25" s="66"/>
      <c r="ET25" s="66"/>
      <c r="EU25" s="67"/>
      <c r="EV25" s="65" t="s">
        <v>48</v>
      </c>
      <c r="EW25" s="66"/>
      <c r="EX25" s="66"/>
      <c r="EY25" s="67"/>
      <c r="EZ25" s="65" t="s">
        <v>49</v>
      </c>
      <c r="FA25" s="66"/>
      <c r="FB25" s="66"/>
      <c r="FC25" s="67"/>
      <c r="FD25" s="65" t="s">
        <v>50</v>
      </c>
      <c r="FE25" s="66"/>
      <c r="FF25" s="66"/>
      <c r="FG25" s="67"/>
      <c r="FH25" s="68" t="s">
        <v>51</v>
      </c>
      <c r="FI25" s="66"/>
      <c r="FJ25" s="66"/>
      <c r="FK25" s="67"/>
      <c r="FL25" s="68" t="s">
        <v>52</v>
      </c>
      <c r="FM25" s="66"/>
      <c r="FN25" s="66"/>
      <c r="FO25" s="67"/>
    </row>
    <row r="26" spans="1:171" ht="15.75" customHeight="1" x14ac:dyDescent="0.2">
      <c r="A26" s="14">
        <v>1</v>
      </c>
      <c r="B26" s="14">
        <v>2</v>
      </c>
      <c r="C26" s="14" t="s">
        <v>63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</row>
    <row r="27" spans="1:171" ht="15.75" customHeight="1" x14ac:dyDescent="0.2">
      <c r="A27" s="14">
        <v>2</v>
      </c>
      <c r="B27" s="14">
        <v>1</v>
      </c>
      <c r="C27" s="14" t="s">
        <v>64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</row>
    <row r="28" spans="1:171" ht="7.5" customHeight="1" x14ac:dyDescent="0.2"/>
    <row r="29" spans="1:171" ht="15.75" customHeight="1" x14ac:dyDescent="0.2">
      <c r="A29" s="25"/>
      <c r="B29" s="25"/>
      <c r="C29" s="10" t="s">
        <v>65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</row>
    <row r="30" spans="1:171" ht="18.75" customHeight="1" x14ac:dyDescent="0.2">
      <c r="A30" s="11" t="s">
        <v>8</v>
      </c>
      <c r="B30" s="11" t="s">
        <v>9</v>
      </c>
      <c r="C30" s="26" t="s">
        <v>10</v>
      </c>
      <c r="D30" s="65" t="s">
        <v>11</v>
      </c>
      <c r="E30" s="66"/>
      <c r="F30" s="66"/>
      <c r="G30" s="67"/>
      <c r="H30" s="65" t="s">
        <v>12</v>
      </c>
      <c r="I30" s="66"/>
      <c r="J30" s="66"/>
      <c r="K30" s="67"/>
      <c r="L30" s="65" t="s">
        <v>13</v>
      </c>
      <c r="M30" s="66"/>
      <c r="N30" s="66"/>
      <c r="O30" s="67"/>
      <c r="P30" s="65" t="s">
        <v>14</v>
      </c>
      <c r="Q30" s="66"/>
      <c r="R30" s="66"/>
      <c r="S30" s="67"/>
      <c r="T30" s="65" t="s">
        <v>15</v>
      </c>
      <c r="U30" s="66"/>
      <c r="V30" s="66"/>
      <c r="W30" s="67"/>
      <c r="X30" s="65" t="s">
        <v>16</v>
      </c>
      <c r="Y30" s="66"/>
      <c r="Z30" s="66"/>
      <c r="AA30" s="67"/>
      <c r="AB30" s="69" t="s">
        <v>17</v>
      </c>
      <c r="AC30" s="66"/>
      <c r="AD30" s="66"/>
      <c r="AE30" s="67"/>
      <c r="AF30" s="69" t="s">
        <v>18</v>
      </c>
      <c r="AG30" s="66"/>
      <c r="AH30" s="66"/>
      <c r="AI30" s="67"/>
      <c r="AJ30" s="69" t="s">
        <v>19</v>
      </c>
      <c r="AK30" s="66"/>
      <c r="AL30" s="66"/>
      <c r="AM30" s="67"/>
      <c r="AN30" s="65" t="s">
        <v>20</v>
      </c>
      <c r="AO30" s="66"/>
      <c r="AP30" s="66"/>
      <c r="AQ30" s="67"/>
      <c r="AR30" s="65" t="s">
        <v>21</v>
      </c>
      <c r="AS30" s="66"/>
      <c r="AT30" s="66"/>
      <c r="AU30" s="67"/>
      <c r="AV30" s="65" t="s">
        <v>22</v>
      </c>
      <c r="AW30" s="66"/>
      <c r="AX30" s="66"/>
      <c r="AY30" s="67"/>
      <c r="AZ30" s="65" t="s">
        <v>23</v>
      </c>
      <c r="BA30" s="66"/>
      <c r="BB30" s="66"/>
      <c r="BC30" s="67"/>
      <c r="BD30" s="65" t="s">
        <v>24</v>
      </c>
      <c r="BE30" s="66"/>
      <c r="BF30" s="66"/>
      <c r="BG30" s="67"/>
      <c r="BH30" s="65" t="s">
        <v>25</v>
      </c>
      <c r="BI30" s="66"/>
      <c r="BJ30" s="66"/>
      <c r="BK30" s="67"/>
      <c r="BL30" s="65" t="s">
        <v>26</v>
      </c>
      <c r="BM30" s="66"/>
      <c r="BN30" s="66"/>
      <c r="BO30" s="67"/>
      <c r="BP30" s="65" t="s">
        <v>27</v>
      </c>
      <c r="BQ30" s="66"/>
      <c r="BR30" s="66"/>
      <c r="BS30" s="67"/>
      <c r="BT30" s="68" t="s">
        <v>28</v>
      </c>
      <c r="BU30" s="66"/>
      <c r="BV30" s="66"/>
      <c r="BW30" s="67"/>
      <c r="BX30" s="68" t="s">
        <v>29</v>
      </c>
      <c r="BY30" s="66"/>
      <c r="BZ30" s="66"/>
      <c r="CA30" s="67"/>
      <c r="CB30" s="68" t="s">
        <v>30</v>
      </c>
      <c r="CC30" s="66"/>
      <c r="CD30" s="66"/>
      <c r="CE30" s="67"/>
      <c r="CF30" s="68" t="s">
        <v>31</v>
      </c>
      <c r="CG30" s="66"/>
      <c r="CH30" s="66"/>
      <c r="CI30" s="67"/>
      <c r="CJ30" s="68" t="s">
        <v>32</v>
      </c>
      <c r="CK30" s="66"/>
      <c r="CL30" s="66"/>
      <c r="CM30" s="67"/>
      <c r="CN30" s="65" t="s">
        <v>33</v>
      </c>
      <c r="CO30" s="66"/>
      <c r="CP30" s="66"/>
      <c r="CQ30" s="67"/>
      <c r="CR30" s="65" t="s">
        <v>34</v>
      </c>
      <c r="CS30" s="66"/>
      <c r="CT30" s="66"/>
      <c r="CU30" s="67"/>
      <c r="CV30" s="65" t="s">
        <v>35</v>
      </c>
      <c r="CW30" s="66"/>
      <c r="CX30" s="66"/>
      <c r="CY30" s="67"/>
      <c r="CZ30" s="65" t="s">
        <v>36</v>
      </c>
      <c r="DA30" s="66"/>
      <c r="DB30" s="66"/>
      <c r="DC30" s="67"/>
      <c r="DD30" s="65" t="s">
        <v>37</v>
      </c>
      <c r="DE30" s="66"/>
      <c r="DF30" s="66"/>
      <c r="DG30" s="67"/>
      <c r="DH30" s="65" t="s">
        <v>38</v>
      </c>
      <c r="DI30" s="66"/>
      <c r="DJ30" s="66"/>
      <c r="DK30" s="67"/>
      <c r="DL30" s="65" t="s">
        <v>39</v>
      </c>
      <c r="DM30" s="66"/>
      <c r="DN30" s="66"/>
      <c r="DO30" s="67"/>
      <c r="DP30" s="65" t="s">
        <v>40</v>
      </c>
      <c r="DQ30" s="66"/>
      <c r="DR30" s="66"/>
      <c r="DS30" s="67"/>
      <c r="DT30" s="68" t="s">
        <v>41</v>
      </c>
      <c r="DU30" s="66"/>
      <c r="DV30" s="66"/>
      <c r="DW30" s="67"/>
      <c r="DX30" s="68" t="s">
        <v>42</v>
      </c>
      <c r="DY30" s="66"/>
      <c r="DZ30" s="66"/>
      <c r="EA30" s="67"/>
      <c r="EB30" s="68" t="s">
        <v>43</v>
      </c>
      <c r="EC30" s="66"/>
      <c r="ED30" s="66"/>
      <c r="EE30" s="67"/>
      <c r="EF30" s="68" t="s">
        <v>44</v>
      </c>
      <c r="EG30" s="66"/>
      <c r="EH30" s="66"/>
      <c r="EI30" s="67"/>
      <c r="EJ30" s="65" t="s">
        <v>45</v>
      </c>
      <c r="EK30" s="66"/>
      <c r="EL30" s="66"/>
      <c r="EM30" s="67"/>
      <c r="EN30" s="65" t="s">
        <v>46</v>
      </c>
      <c r="EO30" s="66"/>
      <c r="EP30" s="66"/>
      <c r="EQ30" s="67"/>
      <c r="ER30" s="65" t="s">
        <v>47</v>
      </c>
      <c r="ES30" s="66"/>
      <c r="ET30" s="66"/>
      <c r="EU30" s="67"/>
      <c r="EV30" s="65" t="s">
        <v>48</v>
      </c>
      <c r="EW30" s="66"/>
      <c r="EX30" s="66"/>
      <c r="EY30" s="67"/>
      <c r="EZ30" s="65" t="s">
        <v>49</v>
      </c>
      <c r="FA30" s="66"/>
      <c r="FB30" s="66"/>
      <c r="FC30" s="67"/>
      <c r="FD30" s="65" t="s">
        <v>50</v>
      </c>
      <c r="FE30" s="66"/>
      <c r="FF30" s="66"/>
      <c r="FG30" s="67"/>
      <c r="FH30" s="68" t="s">
        <v>51</v>
      </c>
      <c r="FI30" s="66"/>
      <c r="FJ30" s="66"/>
      <c r="FK30" s="67"/>
      <c r="FL30" s="68" t="s">
        <v>52</v>
      </c>
      <c r="FM30" s="66"/>
      <c r="FN30" s="66"/>
      <c r="FO30" s="67"/>
    </row>
    <row r="31" spans="1:171" ht="18.75" customHeight="1" x14ac:dyDescent="0.2">
      <c r="A31" s="14">
        <v>1</v>
      </c>
      <c r="B31" s="14">
        <v>4</v>
      </c>
      <c r="C31" s="14" t="s">
        <v>66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</row>
    <row r="32" spans="1:171" ht="18.75" customHeight="1" x14ac:dyDescent="0.2">
      <c r="A32" s="14">
        <v>2</v>
      </c>
      <c r="B32" s="14">
        <v>7</v>
      </c>
      <c r="C32" s="14" t="s">
        <v>67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</row>
    <row r="33" spans="1:171" ht="18.75" customHeight="1" x14ac:dyDescent="0.2">
      <c r="A33" s="14">
        <v>3</v>
      </c>
      <c r="B33" s="14">
        <v>8</v>
      </c>
      <c r="C33" s="14" t="s">
        <v>68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</row>
    <row r="34" spans="1:171" ht="18.75" customHeight="1" x14ac:dyDescent="0.2">
      <c r="A34" s="14">
        <v>4</v>
      </c>
      <c r="B34" s="14">
        <v>3</v>
      </c>
      <c r="C34" s="14" t="s">
        <v>69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</row>
    <row r="35" spans="1:171" ht="18.75" customHeight="1" x14ac:dyDescent="0.2">
      <c r="A35" s="14">
        <v>5</v>
      </c>
      <c r="B35" s="14">
        <v>2</v>
      </c>
      <c r="C35" s="14" t="s">
        <v>70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</row>
    <row r="36" spans="1:171" ht="15.75" customHeight="1" x14ac:dyDescent="0.2">
      <c r="A36" s="14">
        <v>6</v>
      </c>
      <c r="B36" s="14">
        <v>1</v>
      </c>
      <c r="C36" s="14" t="s">
        <v>71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</row>
    <row r="37" spans="1:171" ht="15.75" customHeight="1" x14ac:dyDescent="0.2">
      <c r="A37" s="14">
        <v>7</v>
      </c>
      <c r="B37" s="14">
        <v>5</v>
      </c>
      <c r="C37" s="14" t="s">
        <v>72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</row>
    <row r="38" spans="1:171" ht="15.75" customHeight="1" x14ac:dyDescent="0.2">
      <c r="A38" s="14">
        <v>8</v>
      </c>
      <c r="B38" s="14">
        <v>9</v>
      </c>
      <c r="C38" s="14" t="s">
        <v>73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</row>
    <row r="39" spans="1:171" ht="15.75" customHeight="1" x14ac:dyDescent="0.2">
      <c r="A39" s="14">
        <v>9</v>
      </c>
      <c r="B39" s="14">
        <v>6</v>
      </c>
      <c r="C39" s="14" t="s">
        <v>74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</row>
    <row r="40" spans="1:171" ht="15.75" customHeight="1" x14ac:dyDescent="0.2"/>
    <row r="41" spans="1:171" ht="21.75" customHeight="1" x14ac:dyDescent="0.2">
      <c r="C41" s="61" t="s">
        <v>1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2"/>
      <c r="AK41" s="2"/>
      <c r="AL41" s="2"/>
      <c r="AM41" s="2"/>
    </row>
    <row r="42" spans="1:171" ht="4.5" customHeight="1" x14ac:dyDescent="0.2">
      <c r="C42" s="3"/>
      <c r="D42" s="4"/>
      <c r="E42" s="3"/>
      <c r="F42" s="3"/>
    </row>
    <row r="43" spans="1:171" ht="18" customHeight="1" x14ac:dyDescent="0.2">
      <c r="C43" s="63" t="s">
        <v>2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5"/>
      <c r="AK43" s="5"/>
      <c r="AL43" s="5"/>
      <c r="AM43" s="5"/>
    </row>
    <row r="44" spans="1:171" ht="15.75" customHeight="1" x14ac:dyDescent="0.2">
      <c r="C44" s="64" t="s">
        <v>3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7" t="s">
        <v>75</v>
      </c>
      <c r="AG44" s="8"/>
      <c r="AH44" s="9"/>
    </row>
    <row r="45" spans="1:171" ht="6" customHeight="1" x14ac:dyDescent="0.2"/>
    <row r="46" spans="1:171" ht="15.75" customHeight="1" x14ac:dyDescent="0.2">
      <c r="C46" s="10" t="s">
        <v>76</v>
      </c>
    </row>
    <row r="47" spans="1:171" ht="12.75" customHeight="1" x14ac:dyDescent="0.2">
      <c r="C47" s="10" t="s">
        <v>6</v>
      </c>
    </row>
    <row r="48" spans="1:171" ht="15.75" customHeight="1" x14ac:dyDescent="0.2">
      <c r="C48" s="10" t="s">
        <v>77</v>
      </c>
    </row>
    <row r="49" spans="1:171" ht="31.5" customHeight="1" x14ac:dyDescent="0.2">
      <c r="A49" s="11" t="s">
        <v>8</v>
      </c>
      <c r="B49" s="11" t="s">
        <v>9</v>
      </c>
      <c r="C49" s="26" t="s">
        <v>10</v>
      </c>
      <c r="D49" s="65" t="s">
        <v>11</v>
      </c>
      <c r="E49" s="66"/>
      <c r="F49" s="66"/>
      <c r="G49" s="67"/>
      <c r="H49" s="65" t="s">
        <v>12</v>
      </c>
      <c r="I49" s="66"/>
      <c r="J49" s="66"/>
      <c r="K49" s="67"/>
      <c r="L49" s="65" t="s">
        <v>13</v>
      </c>
      <c r="M49" s="66"/>
      <c r="N49" s="66"/>
      <c r="O49" s="67"/>
      <c r="P49" s="65" t="s">
        <v>14</v>
      </c>
      <c r="Q49" s="66"/>
      <c r="R49" s="66"/>
      <c r="S49" s="67"/>
      <c r="T49" s="65" t="s">
        <v>15</v>
      </c>
      <c r="U49" s="66"/>
      <c r="V49" s="66"/>
      <c r="W49" s="67"/>
      <c r="X49" s="65" t="s">
        <v>16</v>
      </c>
      <c r="Y49" s="66"/>
      <c r="Z49" s="66"/>
      <c r="AA49" s="67"/>
      <c r="AB49" s="69" t="s">
        <v>17</v>
      </c>
      <c r="AC49" s="66"/>
      <c r="AD49" s="66"/>
      <c r="AE49" s="67"/>
      <c r="AF49" s="69" t="s">
        <v>18</v>
      </c>
      <c r="AG49" s="66"/>
      <c r="AH49" s="66"/>
      <c r="AI49" s="67"/>
      <c r="AJ49" s="68" t="s">
        <v>19</v>
      </c>
      <c r="AK49" s="66"/>
      <c r="AL49" s="66"/>
      <c r="AM49" s="67"/>
      <c r="AN49" s="65" t="s">
        <v>20</v>
      </c>
      <c r="AO49" s="66"/>
      <c r="AP49" s="66"/>
      <c r="AQ49" s="67"/>
      <c r="AR49" s="65" t="s">
        <v>21</v>
      </c>
      <c r="AS49" s="66"/>
      <c r="AT49" s="66"/>
      <c r="AU49" s="67"/>
      <c r="AV49" s="65" t="s">
        <v>22</v>
      </c>
      <c r="AW49" s="66"/>
      <c r="AX49" s="66"/>
      <c r="AY49" s="67"/>
      <c r="AZ49" s="65" t="s">
        <v>23</v>
      </c>
      <c r="BA49" s="66"/>
      <c r="BB49" s="66"/>
      <c r="BC49" s="67"/>
      <c r="BD49" s="65" t="s">
        <v>24</v>
      </c>
      <c r="BE49" s="66"/>
      <c r="BF49" s="66"/>
      <c r="BG49" s="67"/>
      <c r="BH49" s="65" t="s">
        <v>25</v>
      </c>
      <c r="BI49" s="66"/>
      <c r="BJ49" s="66"/>
      <c r="BK49" s="67"/>
      <c r="BL49" s="65" t="s">
        <v>26</v>
      </c>
      <c r="BM49" s="66"/>
      <c r="BN49" s="66"/>
      <c r="BO49" s="67"/>
      <c r="BP49" s="65" t="s">
        <v>27</v>
      </c>
      <c r="BQ49" s="66"/>
      <c r="BR49" s="66"/>
      <c r="BS49" s="67"/>
      <c r="BT49" s="69" t="s">
        <v>28</v>
      </c>
      <c r="BU49" s="66"/>
      <c r="BV49" s="66"/>
      <c r="BW49" s="67"/>
      <c r="BX49" s="69" t="s">
        <v>78</v>
      </c>
      <c r="BY49" s="66"/>
      <c r="BZ49" s="66"/>
      <c r="CA49" s="67"/>
      <c r="CB49" s="69" t="s">
        <v>30</v>
      </c>
      <c r="CC49" s="66"/>
      <c r="CD49" s="66"/>
      <c r="CE49" s="67"/>
      <c r="CF49" s="68" t="s">
        <v>31</v>
      </c>
      <c r="CG49" s="66"/>
      <c r="CH49" s="66"/>
      <c r="CI49" s="67"/>
      <c r="CJ49" s="68" t="s">
        <v>32</v>
      </c>
      <c r="CK49" s="66"/>
      <c r="CL49" s="66"/>
      <c r="CM49" s="67"/>
      <c r="CN49" s="65" t="s">
        <v>33</v>
      </c>
      <c r="CO49" s="66"/>
      <c r="CP49" s="66"/>
      <c r="CQ49" s="67"/>
      <c r="CR49" s="65" t="s">
        <v>34</v>
      </c>
      <c r="CS49" s="66"/>
      <c r="CT49" s="66"/>
      <c r="CU49" s="67"/>
      <c r="CV49" s="65" t="s">
        <v>35</v>
      </c>
      <c r="CW49" s="66"/>
      <c r="CX49" s="66"/>
      <c r="CY49" s="67"/>
      <c r="CZ49" s="69" t="s">
        <v>36</v>
      </c>
      <c r="DA49" s="66"/>
      <c r="DB49" s="66"/>
      <c r="DC49" s="67"/>
      <c r="DD49" s="65" t="s">
        <v>37</v>
      </c>
      <c r="DE49" s="66"/>
      <c r="DF49" s="66"/>
      <c r="DG49" s="67"/>
      <c r="DH49" s="65" t="s">
        <v>38</v>
      </c>
      <c r="DI49" s="66"/>
      <c r="DJ49" s="66"/>
      <c r="DK49" s="67"/>
      <c r="DL49" s="65" t="s">
        <v>39</v>
      </c>
      <c r="DM49" s="66"/>
      <c r="DN49" s="66"/>
      <c r="DO49" s="67"/>
      <c r="DP49" s="65" t="s">
        <v>40</v>
      </c>
      <c r="DQ49" s="66"/>
      <c r="DR49" s="66"/>
      <c r="DS49" s="67"/>
      <c r="DT49" s="68" t="s">
        <v>41</v>
      </c>
      <c r="DU49" s="66"/>
      <c r="DV49" s="66"/>
      <c r="DW49" s="67"/>
      <c r="DX49" s="68" t="s">
        <v>42</v>
      </c>
      <c r="DY49" s="66"/>
      <c r="DZ49" s="66"/>
      <c r="EA49" s="67"/>
      <c r="EB49" s="68" t="s">
        <v>43</v>
      </c>
      <c r="EC49" s="66"/>
      <c r="ED49" s="66"/>
      <c r="EE49" s="67"/>
      <c r="EF49" s="68" t="s">
        <v>44</v>
      </c>
      <c r="EG49" s="66"/>
      <c r="EH49" s="66"/>
      <c r="EI49" s="67"/>
      <c r="EJ49" s="65" t="s">
        <v>45</v>
      </c>
      <c r="EK49" s="66"/>
      <c r="EL49" s="66"/>
      <c r="EM49" s="67"/>
      <c r="EN49" s="65" t="s">
        <v>46</v>
      </c>
      <c r="EO49" s="66"/>
      <c r="EP49" s="66"/>
      <c r="EQ49" s="67"/>
      <c r="ER49" s="65" t="s">
        <v>47</v>
      </c>
      <c r="ES49" s="66"/>
      <c r="ET49" s="66"/>
      <c r="EU49" s="67"/>
      <c r="EV49" s="65" t="s">
        <v>48</v>
      </c>
      <c r="EW49" s="66"/>
      <c r="EX49" s="66"/>
      <c r="EY49" s="67"/>
      <c r="EZ49" s="65" t="s">
        <v>49</v>
      </c>
      <c r="FA49" s="66"/>
      <c r="FB49" s="66"/>
      <c r="FC49" s="67"/>
      <c r="FD49" s="65" t="s">
        <v>50</v>
      </c>
      <c r="FE49" s="66"/>
      <c r="FF49" s="66"/>
      <c r="FG49" s="67"/>
      <c r="FH49" s="68" t="s">
        <v>51</v>
      </c>
      <c r="FI49" s="66"/>
      <c r="FJ49" s="66"/>
      <c r="FK49" s="67"/>
      <c r="FL49" s="68" t="s">
        <v>52</v>
      </c>
      <c r="FM49" s="66"/>
      <c r="FN49" s="66"/>
      <c r="FO49" s="67"/>
    </row>
    <row r="50" spans="1:171" ht="18.75" customHeight="1" x14ac:dyDescent="0.2">
      <c r="A50" s="14">
        <v>1</v>
      </c>
      <c r="B50" s="14">
        <v>10</v>
      </c>
      <c r="C50" s="14" t="s">
        <v>79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</row>
    <row r="51" spans="1:171" ht="18.75" customHeight="1" x14ac:dyDescent="0.2">
      <c r="A51" s="14">
        <v>2</v>
      </c>
      <c r="B51" s="14">
        <v>4</v>
      </c>
      <c r="C51" s="14" t="s">
        <v>80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</row>
    <row r="52" spans="1:171" ht="18.75" customHeight="1" x14ac:dyDescent="0.2">
      <c r="A52" s="14">
        <v>3</v>
      </c>
      <c r="B52" s="14">
        <v>7</v>
      </c>
      <c r="C52" s="14" t="s">
        <v>81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</row>
    <row r="53" spans="1:171" ht="18.75" customHeight="1" x14ac:dyDescent="0.2">
      <c r="A53" s="14">
        <v>4</v>
      </c>
      <c r="B53" s="14">
        <v>8</v>
      </c>
      <c r="C53" s="26" t="s">
        <v>82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</row>
    <row r="54" spans="1:171" ht="18.75" customHeight="1" x14ac:dyDescent="0.2">
      <c r="A54" s="14">
        <v>5</v>
      </c>
      <c r="B54" s="14">
        <v>9</v>
      </c>
      <c r="C54" s="26" t="s">
        <v>83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</row>
    <row r="55" spans="1:171" ht="15.75" customHeight="1" x14ac:dyDescent="0.2">
      <c r="A55" s="14">
        <v>6</v>
      </c>
      <c r="B55" s="14">
        <v>1</v>
      </c>
      <c r="C55" s="14" t="s">
        <v>84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</row>
    <row r="56" spans="1:171" ht="15.75" customHeight="1" x14ac:dyDescent="0.2">
      <c r="A56" s="14">
        <v>7</v>
      </c>
      <c r="B56" s="14">
        <v>5</v>
      </c>
      <c r="C56" s="14" t="s">
        <v>85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</row>
    <row r="57" spans="1:171" ht="15.75" customHeight="1" x14ac:dyDescent="0.2">
      <c r="A57" s="14">
        <v>8</v>
      </c>
      <c r="B57" s="14">
        <v>2</v>
      </c>
      <c r="C57" s="14" t="s">
        <v>86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</row>
    <row r="58" spans="1:171" ht="15.75" customHeight="1" x14ac:dyDescent="0.2">
      <c r="A58" s="14">
        <v>9</v>
      </c>
      <c r="B58" s="14">
        <v>3</v>
      </c>
      <c r="C58" s="14" t="s">
        <v>87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</row>
    <row r="59" spans="1:171" ht="15.75" customHeight="1" x14ac:dyDescent="0.2">
      <c r="A59" s="14">
        <v>10</v>
      </c>
      <c r="B59" s="14">
        <v>6</v>
      </c>
      <c r="C59" s="14" t="s">
        <v>88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</row>
    <row r="60" spans="1:171" ht="10.5" customHeigh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</row>
    <row r="61" spans="1:171" ht="15.75" customHeight="1" x14ac:dyDescent="0.2">
      <c r="A61" s="25"/>
      <c r="B61" s="25"/>
      <c r="C61" s="10" t="s">
        <v>89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</row>
    <row r="62" spans="1:171" ht="18.75" customHeight="1" x14ac:dyDescent="0.2">
      <c r="A62" s="11" t="s">
        <v>8</v>
      </c>
      <c r="B62" s="11" t="s">
        <v>9</v>
      </c>
      <c r="C62" s="26" t="s">
        <v>6</v>
      </c>
      <c r="D62" s="65" t="s">
        <v>11</v>
      </c>
      <c r="E62" s="66"/>
      <c r="F62" s="66"/>
      <c r="G62" s="67"/>
      <c r="H62" s="65" t="s">
        <v>12</v>
      </c>
      <c r="I62" s="66"/>
      <c r="J62" s="66"/>
      <c r="K62" s="67"/>
      <c r="L62" s="65" t="s">
        <v>13</v>
      </c>
      <c r="M62" s="66"/>
      <c r="N62" s="66"/>
      <c r="O62" s="67"/>
      <c r="P62" s="65" t="s">
        <v>14</v>
      </c>
      <c r="Q62" s="66"/>
      <c r="R62" s="66"/>
      <c r="S62" s="67"/>
      <c r="T62" s="65" t="s">
        <v>15</v>
      </c>
      <c r="U62" s="66"/>
      <c r="V62" s="66"/>
      <c r="W62" s="67"/>
      <c r="X62" s="65" t="s">
        <v>16</v>
      </c>
      <c r="Y62" s="66"/>
      <c r="Z62" s="66"/>
      <c r="AA62" s="67"/>
      <c r="AB62" s="68" t="s">
        <v>17</v>
      </c>
      <c r="AC62" s="66"/>
      <c r="AD62" s="66"/>
      <c r="AE62" s="67"/>
      <c r="AF62" s="68" t="s">
        <v>18</v>
      </c>
      <c r="AG62" s="66"/>
      <c r="AH62" s="66"/>
      <c r="AI62" s="67"/>
      <c r="AJ62" s="68" t="s">
        <v>19</v>
      </c>
      <c r="AK62" s="66"/>
      <c r="AL62" s="66"/>
      <c r="AM62" s="67"/>
      <c r="AN62" s="65" t="s">
        <v>20</v>
      </c>
      <c r="AO62" s="66"/>
      <c r="AP62" s="66"/>
      <c r="AQ62" s="67"/>
      <c r="AR62" s="65" t="s">
        <v>21</v>
      </c>
      <c r="AS62" s="66"/>
      <c r="AT62" s="66"/>
      <c r="AU62" s="67"/>
      <c r="AV62" s="65" t="s">
        <v>22</v>
      </c>
      <c r="AW62" s="66"/>
      <c r="AX62" s="66"/>
      <c r="AY62" s="67"/>
      <c r="AZ62" s="65" t="s">
        <v>23</v>
      </c>
      <c r="BA62" s="66"/>
      <c r="BB62" s="66"/>
      <c r="BC62" s="67"/>
      <c r="BD62" s="65" t="s">
        <v>24</v>
      </c>
      <c r="BE62" s="66"/>
      <c r="BF62" s="66"/>
      <c r="BG62" s="67"/>
      <c r="BH62" s="65" t="s">
        <v>25</v>
      </c>
      <c r="BI62" s="66"/>
      <c r="BJ62" s="66"/>
      <c r="BK62" s="67"/>
      <c r="BL62" s="65" t="s">
        <v>26</v>
      </c>
      <c r="BM62" s="66"/>
      <c r="BN62" s="66"/>
      <c r="BO62" s="67"/>
      <c r="BP62" s="65" t="s">
        <v>27</v>
      </c>
      <c r="BQ62" s="66"/>
      <c r="BR62" s="66"/>
      <c r="BS62" s="67"/>
      <c r="BT62" s="68" t="s">
        <v>28</v>
      </c>
      <c r="BU62" s="66"/>
      <c r="BV62" s="66"/>
      <c r="BW62" s="67"/>
      <c r="BX62" s="68" t="s">
        <v>29</v>
      </c>
      <c r="BY62" s="66"/>
      <c r="BZ62" s="66"/>
      <c r="CA62" s="67"/>
      <c r="CB62" s="68" t="s">
        <v>30</v>
      </c>
      <c r="CC62" s="66"/>
      <c r="CD62" s="66"/>
      <c r="CE62" s="67"/>
      <c r="CF62" s="68" t="s">
        <v>31</v>
      </c>
      <c r="CG62" s="66"/>
      <c r="CH62" s="66"/>
      <c r="CI62" s="67"/>
      <c r="CJ62" s="68" t="s">
        <v>32</v>
      </c>
      <c r="CK62" s="66"/>
      <c r="CL62" s="66"/>
      <c r="CM62" s="67"/>
      <c r="CN62" s="65" t="s">
        <v>33</v>
      </c>
      <c r="CO62" s="66"/>
      <c r="CP62" s="66"/>
      <c r="CQ62" s="67"/>
      <c r="CR62" s="65" t="s">
        <v>34</v>
      </c>
      <c r="CS62" s="66"/>
      <c r="CT62" s="66"/>
      <c r="CU62" s="67"/>
      <c r="CV62" s="65" t="s">
        <v>35</v>
      </c>
      <c r="CW62" s="66"/>
      <c r="CX62" s="66"/>
      <c r="CY62" s="67"/>
      <c r="CZ62" s="69" t="s">
        <v>36</v>
      </c>
      <c r="DA62" s="66"/>
      <c r="DB62" s="66"/>
      <c r="DC62" s="67"/>
      <c r="DD62" s="65" t="s">
        <v>37</v>
      </c>
      <c r="DE62" s="66"/>
      <c r="DF62" s="66"/>
      <c r="DG62" s="67"/>
      <c r="DH62" s="65" t="s">
        <v>38</v>
      </c>
      <c r="DI62" s="66"/>
      <c r="DJ62" s="66"/>
      <c r="DK62" s="67"/>
      <c r="DL62" s="65" t="s">
        <v>39</v>
      </c>
      <c r="DM62" s="66"/>
      <c r="DN62" s="66"/>
      <c r="DO62" s="67"/>
      <c r="DP62" s="65" t="s">
        <v>40</v>
      </c>
      <c r="DQ62" s="66"/>
      <c r="DR62" s="66"/>
      <c r="DS62" s="67"/>
      <c r="DT62" s="68" t="s">
        <v>41</v>
      </c>
      <c r="DU62" s="66"/>
      <c r="DV62" s="66"/>
      <c r="DW62" s="67"/>
      <c r="DX62" s="68" t="s">
        <v>42</v>
      </c>
      <c r="DY62" s="66"/>
      <c r="DZ62" s="66"/>
      <c r="EA62" s="67"/>
      <c r="EB62" s="68" t="s">
        <v>43</v>
      </c>
      <c r="EC62" s="66"/>
      <c r="ED62" s="66"/>
      <c r="EE62" s="67"/>
      <c r="EF62" s="68" t="s">
        <v>90</v>
      </c>
      <c r="EG62" s="66"/>
      <c r="EH62" s="66"/>
      <c r="EI62" s="67"/>
      <c r="EJ62" s="65" t="s">
        <v>45</v>
      </c>
      <c r="EK62" s="66"/>
      <c r="EL62" s="66"/>
      <c r="EM62" s="67"/>
      <c r="EN62" s="65" t="s">
        <v>46</v>
      </c>
      <c r="EO62" s="66"/>
      <c r="EP62" s="66"/>
      <c r="EQ62" s="67"/>
      <c r="ER62" s="65" t="s">
        <v>47</v>
      </c>
      <c r="ES62" s="66"/>
      <c r="ET62" s="66"/>
      <c r="EU62" s="67"/>
      <c r="EV62" s="65" t="s">
        <v>48</v>
      </c>
      <c r="EW62" s="66"/>
      <c r="EX62" s="66"/>
      <c r="EY62" s="67"/>
      <c r="EZ62" s="65" t="s">
        <v>49</v>
      </c>
      <c r="FA62" s="66"/>
      <c r="FB62" s="66"/>
      <c r="FC62" s="67"/>
      <c r="FD62" s="65" t="s">
        <v>50</v>
      </c>
      <c r="FE62" s="66"/>
      <c r="FF62" s="66"/>
      <c r="FG62" s="67"/>
      <c r="FH62" s="68" t="s">
        <v>51</v>
      </c>
      <c r="FI62" s="66"/>
      <c r="FJ62" s="66"/>
      <c r="FK62" s="67"/>
      <c r="FL62" s="68" t="s">
        <v>52</v>
      </c>
      <c r="FM62" s="66"/>
      <c r="FN62" s="66"/>
      <c r="FO62" s="67"/>
    </row>
    <row r="63" spans="1:171" ht="15.75" customHeight="1" x14ac:dyDescent="0.2">
      <c r="A63" s="14">
        <v>1</v>
      </c>
      <c r="B63" s="14">
        <v>1</v>
      </c>
      <c r="C63" s="14" t="s">
        <v>91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</row>
    <row r="64" spans="1:171" ht="15.75" customHeight="1" x14ac:dyDescent="0.2">
      <c r="A64" s="14">
        <v>2</v>
      </c>
      <c r="B64" s="14">
        <v>3</v>
      </c>
      <c r="C64" s="14" t="s">
        <v>92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</row>
    <row r="65" spans="1:171" ht="15.75" customHeight="1" x14ac:dyDescent="0.2">
      <c r="A65" s="14">
        <v>3</v>
      </c>
      <c r="B65" s="14">
        <v>6</v>
      </c>
      <c r="C65" s="14" t="s">
        <v>93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</row>
    <row r="66" spans="1:171" ht="15.75" customHeight="1" x14ac:dyDescent="0.2">
      <c r="A66" s="14">
        <v>4</v>
      </c>
      <c r="B66" s="14">
        <v>2</v>
      </c>
      <c r="C66" s="14" t="s">
        <v>94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</row>
    <row r="67" spans="1:171" ht="15.75" customHeight="1" x14ac:dyDescent="0.2">
      <c r="A67" s="14">
        <v>5</v>
      </c>
      <c r="B67" s="14">
        <v>4</v>
      </c>
      <c r="C67" s="14" t="s">
        <v>95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</row>
    <row r="68" spans="1:171" ht="15.75" customHeight="1" x14ac:dyDescent="0.2">
      <c r="A68" s="14">
        <v>6</v>
      </c>
      <c r="B68" s="14">
        <v>5</v>
      </c>
      <c r="C68" s="14" t="s">
        <v>96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</row>
    <row r="69" spans="1:171" ht="15.75" customHeight="1" x14ac:dyDescent="0.2"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</row>
    <row r="70" spans="1:171" ht="15.75" customHeight="1" x14ac:dyDescent="0.2">
      <c r="A70" s="25"/>
      <c r="B70" s="25"/>
      <c r="C70" s="10" t="s">
        <v>97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</row>
    <row r="71" spans="1:171" ht="18.75" customHeight="1" x14ac:dyDescent="0.2">
      <c r="A71" s="11" t="s">
        <v>8</v>
      </c>
      <c r="B71" s="11" t="s">
        <v>9</v>
      </c>
      <c r="C71" s="26" t="s">
        <v>6</v>
      </c>
      <c r="D71" s="65" t="s">
        <v>11</v>
      </c>
      <c r="E71" s="66"/>
      <c r="F71" s="66"/>
      <c r="G71" s="67"/>
      <c r="H71" s="65" t="s">
        <v>12</v>
      </c>
      <c r="I71" s="66"/>
      <c r="J71" s="66"/>
      <c r="K71" s="67"/>
      <c r="L71" s="65" t="s">
        <v>13</v>
      </c>
      <c r="M71" s="66"/>
      <c r="N71" s="66"/>
      <c r="O71" s="67"/>
      <c r="P71" s="65" t="s">
        <v>14</v>
      </c>
      <c r="Q71" s="66"/>
      <c r="R71" s="66"/>
      <c r="S71" s="67"/>
      <c r="T71" s="65" t="s">
        <v>15</v>
      </c>
      <c r="U71" s="66"/>
      <c r="V71" s="66"/>
      <c r="W71" s="67"/>
      <c r="X71" s="65" t="s">
        <v>16</v>
      </c>
      <c r="Y71" s="66"/>
      <c r="Z71" s="66"/>
      <c r="AA71" s="67"/>
      <c r="AB71" s="68" t="s">
        <v>17</v>
      </c>
      <c r="AC71" s="66"/>
      <c r="AD71" s="66"/>
      <c r="AE71" s="67"/>
      <c r="AF71" s="68" t="s">
        <v>18</v>
      </c>
      <c r="AG71" s="66"/>
      <c r="AH71" s="66"/>
      <c r="AI71" s="67"/>
      <c r="AJ71" s="68" t="s">
        <v>19</v>
      </c>
      <c r="AK71" s="66"/>
      <c r="AL71" s="66"/>
      <c r="AM71" s="67"/>
      <c r="AN71" s="65" t="s">
        <v>20</v>
      </c>
      <c r="AO71" s="66"/>
      <c r="AP71" s="66"/>
      <c r="AQ71" s="67"/>
      <c r="AR71" s="65" t="s">
        <v>21</v>
      </c>
      <c r="AS71" s="66"/>
      <c r="AT71" s="66"/>
      <c r="AU71" s="67"/>
      <c r="AV71" s="65" t="s">
        <v>22</v>
      </c>
      <c r="AW71" s="66"/>
      <c r="AX71" s="66"/>
      <c r="AY71" s="67"/>
      <c r="AZ71" s="65" t="s">
        <v>23</v>
      </c>
      <c r="BA71" s="66"/>
      <c r="BB71" s="66"/>
      <c r="BC71" s="67"/>
      <c r="BD71" s="65" t="s">
        <v>24</v>
      </c>
      <c r="BE71" s="66"/>
      <c r="BF71" s="66"/>
      <c r="BG71" s="67"/>
      <c r="BH71" s="65" t="s">
        <v>25</v>
      </c>
      <c r="BI71" s="66"/>
      <c r="BJ71" s="66"/>
      <c r="BK71" s="67"/>
      <c r="BL71" s="65" t="s">
        <v>26</v>
      </c>
      <c r="BM71" s="66"/>
      <c r="BN71" s="66"/>
      <c r="BO71" s="67"/>
      <c r="BP71" s="65" t="s">
        <v>27</v>
      </c>
      <c r="BQ71" s="66"/>
      <c r="BR71" s="66"/>
      <c r="BS71" s="67"/>
      <c r="BT71" s="68" t="s">
        <v>28</v>
      </c>
      <c r="BU71" s="66"/>
      <c r="BV71" s="66"/>
      <c r="BW71" s="67"/>
      <c r="BX71" s="68" t="s">
        <v>29</v>
      </c>
      <c r="BY71" s="66"/>
      <c r="BZ71" s="66"/>
      <c r="CA71" s="67"/>
      <c r="CB71" s="68" t="s">
        <v>30</v>
      </c>
      <c r="CC71" s="66"/>
      <c r="CD71" s="66"/>
      <c r="CE71" s="67"/>
      <c r="CF71" s="68" t="s">
        <v>31</v>
      </c>
      <c r="CG71" s="66"/>
      <c r="CH71" s="66"/>
      <c r="CI71" s="67"/>
      <c r="CJ71" s="68" t="s">
        <v>32</v>
      </c>
      <c r="CK71" s="66"/>
      <c r="CL71" s="66"/>
      <c r="CM71" s="67"/>
      <c r="CN71" s="65" t="s">
        <v>33</v>
      </c>
      <c r="CO71" s="66"/>
      <c r="CP71" s="66"/>
      <c r="CQ71" s="67"/>
      <c r="CR71" s="65" t="s">
        <v>34</v>
      </c>
      <c r="CS71" s="66"/>
      <c r="CT71" s="66"/>
      <c r="CU71" s="67"/>
      <c r="CV71" s="65" t="s">
        <v>35</v>
      </c>
      <c r="CW71" s="66"/>
      <c r="CX71" s="66"/>
      <c r="CY71" s="67"/>
      <c r="CZ71" s="69" t="s">
        <v>36</v>
      </c>
      <c r="DA71" s="66"/>
      <c r="DB71" s="66"/>
      <c r="DC71" s="67"/>
      <c r="DD71" s="65" t="s">
        <v>37</v>
      </c>
      <c r="DE71" s="66"/>
      <c r="DF71" s="66"/>
      <c r="DG71" s="67"/>
      <c r="DH71" s="65" t="s">
        <v>38</v>
      </c>
      <c r="DI71" s="66"/>
      <c r="DJ71" s="66"/>
      <c r="DK71" s="67"/>
      <c r="DL71" s="65" t="s">
        <v>39</v>
      </c>
      <c r="DM71" s="66"/>
      <c r="DN71" s="66"/>
      <c r="DO71" s="67"/>
      <c r="DP71" s="65" t="s">
        <v>40</v>
      </c>
      <c r="DQ71" s="66"/>
      <c r="DR71" s="66"/>
      <c r="DS71" s="67"/>
      <c r="DT71" s="68" t="s">
        <v>41</v>
      </c>
      <c r="DU71" s="66"/>
      <c r="DV71" s="66"/>
      <c r="DW71" s="67"/>
      <c r="DX71" s="68" t="s">
        <v>42</v>
      </c>
      <c r="DY71" s="66"/>
      <c r="DZ71" s="66"/>
      <c r="EA71" s="66"/>
      <c r="EB71" s="68" t="s">
        <v>43</v>
      </c>
      <c r="EC71" s="66"/>
      <c r="ED71" s="66"/>
      <c r="EE71" s="67"/>
      <c r="EF71" s="68" t="s">
        <v>90</v>
      </c>
      <c r="EG71" s="66"/>
      <c r="EH71" s="66"/>
      <c r="EI71" s="67"/>
      <c r="EJ71" s="65" t="s">
        <v>45</v>
      </c>
      <c r="EK71" s="66"/>
      <c r="EL71" s="66"/>
      <c r="EM71" s="67"/>
      <c r="EN71" s="65" t="s">
        <v>46</v>
      </c>
      <c r="EO71" s="66"/>
      <c r="EP71" s="66"/>
      <c r="EQ71" s="67"/>
      <c r="ER71" s="65" t="s">
        <v>47</v>
      </c>
      <c r="ES71" s="66"/>
      <c r="ET71" s="66"/>
      <c r="EU71" s="67"/>
      <c r="EV71" s="65" t="s">
        <v>48</v>
      </c>
      <c r="EW71" s="66"/>
      <c r="EX71" s="66"/>
      <c r="EY71" s="67"/>
      <c r="EZ71" s="65" t="s">
        <v>49</v>
      </c>
      <c r="FA71" s="66"/>
      <c r="FB71" s="66"/>
      <c r="FC71" s="67"/>
      <c r="FD71" s="65" t="s">
        <v>50</v>
      </c>
      <c r="FE71" s="66"/>
      <c r="FF71" s="66"/>
      <c r="FG71" s="67"/>
      <c r="FH71" s="68" t="s">
        <v>51</v>
      </c>
      <c r="FI71" s="66"/>
      <c r="FJ71" s="66"/>
      <c r="FK71" s="67"/>
      <c r="FL71" s="68" t="s">
        <v>52</v>
      </c>
      <c r="FM71" s="66"/>
      <c r="FN71" s="66"/>
      <c r="FO71" s="67"/>
    </row>
    <row r="72" spans="1:171" ht="15.75" customHeight="1" x14ac:dyDescent="0.2">
      <c r="A72" s="14">
        <v>1</v>
      </c>
      <c r="B72" s="14">
        <v>3</v>
      </c>
      <c r="C72" s="14" t="s">
        <v>98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5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</row>
    <row r="73" spans="1:171" ht="15.75" customHeight="1" x14ac:dyDescent="0.2">
      <c r="A73" s="14">
        <v>2</v>
      </c>
      <c r="B73" s="14">
        <v>2</v>
      </c>
      <c r="C73" s="14" t="s">
        <v>99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</row>
    <row r="74" spans="1:171" ht="15.75" customHeight="1" x14ac:dyDescent="0.2">
      <c r="A74" s="14">
        <v>3</v>
      </c>
      <c r="B74" s="14">
        <v>6</v>
      </c>
      <c r="C74" s="14" t="s">
        <v>100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</row>
    <row r="75" spans="1:171" ht="15.75" customHeight="1" x14ac:dyDescent="0.2">
      <c r="A75" s="14">
        <v>4</v>
      </c>
      <c r="B75" s="14">
        <v>4</v>
      </c>
      <c r="C75" s="14" t="s">
        <v>101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</row>
    <row r="76" spans="1:171" ht="15.75" customHeight="1" x14ac:dyDescent="0.2">
      <c r="A76" s="14">
        <v>5</v>
      </c>
      <c r="B76" s="14">
        <v>5</v>
      </c>
      <c r="C76" s="14" t="s">
        <v>102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</row>
    <row r="77" spans="1:171" ht="15.75" customHeight="1" x14ac:dyDescent="0.2">
      <c r="A77" s="14">
        <v>6</v>
      </c>
      <c r="B77" s="14">
        <v>1</v>
      </c>
      <c r="C77" s="14" t="s">
        <v>103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</row>
    <row r="78" spans="1:171" ht="7.5" customHeight="1" x14ac:dyDescent="0.2"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</row>
    <row r="79" spans="1:171" ht="15.75" customHeight="1" x14ac:dyDescent="0.2">
      <c r="A79" s="25"/>
      <c r="B79" s="25"/>
      <c r="C79" s="10" t="s">
        <v>104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</row>
    <row r="80" spans="1:171" ht="18.75" customHeight="1" x14ac:dyDescent="0.2">
      <c r="A80" s="11" t="s">
        <v>8</v>
      </c>
      <c r="B80" s="11" t="s">
        <v>9</v>
      </c>
      <c r="C80" s="26" t="s">
        <v>6</v>
      </c>
      <c r="D80" s="65" t="s">
        <v>11</v>
      </c>
      <c r="E80" s="66"/>
      <c r="F80" s="66"/>
      <c r="G80" s="67"/>
      <c r="H80" s="65" t="s">
        <v>12</v>
      </c>
      <c r="I80" s="66"/>
      <c r="J80" s="66"/>
      <c r="K80" s="67"/>
      <c r="L80" s="65" t="s">
        <v>13</v>
      </c>
      <c r="M80" s="66"/>
      <c r="N80" s="66"/>
      <c r="O80" s="67"/>
      <c r="P80" s="65" t="s">
        <v>14</v>
      </c>
      <c r="Q80" s="66"/>
      <c r="R80" s="66"/>
      <c r="S80" s="67"/>
      <c r="T80" s="65" t="s">
        <v>15</v>
      </c>
      <c r="U80" s="66"/>
      <c r="V80" s="66"/>
      <c r="W80" s="67"/>
      <c r="X80" s="65" t="s">
        <v>16</v>
      </c>
      <c r="Y80" s="66"/>
      <c r="Z80" s="66"/>
      <c r="AA80" s="67"/>
      <c r="AB80" s="68" t="s">
        <v>17</v>
      </c>
      <c r="AC80" s="66"/>
      <c r="AD80" s="66"/>
      <c r="AE80" s="67"/>
      <c r="AF80" s="68" t="s">
        <v>18</v>
      </c>
      <c r="AG80" s="66"/>
      <c r="AH80" s="66"/>
      <c r="AI80" s="67"/>
      <c r="AJ80" s="68" t="s">
        <v>19</v>
      </c>
      <c r="AK80" s="66"/>
      <c r="AL80" s="66"/>
      <c r="AM80" s="67"/>
      <c r="AN80" s="65" t="s">
        <v>20</v>
      </c>
      <c r="AO80" s="66"/>
      <c r="AP80" s="66"/>
      <c r="AQ80" s="67"/>
      <c r="AR80" s="65" t="s">
        <v>21</v>
      </c>
      <c r="AS80" s="66"/>
      <c r="AT80" s="66"/>
      <c r="AU80" s="67"/>
      <c r="AV80" s="65" t="s">
        <v>22</v>
      </c>
      <c r="AW80" s="66"/>
      <c r="AX80" s="66"/>
      <c r="AY80" s="67"/>
      <c r="AZ80" s="65" t="s">
        <v>23</v>
      </c>
      <c r="BA80" s="66"/>
      <c r="BB80" s="66"/>
      <c r="BC80" s="67"/>
      <c r="BD80" s="65" t="s">
        <v>24</v>
      </c>
      <c r="BE80" s="66"/>
      <c r="BF80" s="66"/>
      <c r="BG80" s="67"/>
      <c r="BH80" s="65" t="s">
        <v>25</v>
      </c>
      <c r="BI80" s="66"/>
      <c r="BJ80" s="66"/>
      <c r="BK80" s="67"/>
      <c r="BL80" s="65" t="s">
        <v>26</v>
      </c>
      <c r="BM80" s="66"/>
      <c r="BN80" s="66"/>
      <c r="BO80" s="67"/>
      <c r="BP80" s="65" t="s">
        <v>27</v>
      </c>
      <c r="BQ80" s="66"/>
      <c r="BR80" s="66"/>
      <c r="BS80" s="67"/>
      <c r="BT80" s="68" t="s">
        <v>28</v>
      </c>
      <c r="BU80" s="66"/>
      <c r="BV80" s="66"/>
      <c r="BW80" s="67"/>
      <c r="BX80" s="68" t="s">
        <v>29</v>
      </c>
      <c r="BY80" s="66"/>
      <c r="BZ80" s="66"/>
      <c r="CA80" s="67"/>
      <c r="CB80" s="68" t="s">
        <v>30</v>
      </c>
      <c r="CC80" s="66"/>
      <c r="CD80" s="66"/>
      <c r="CE80" s="67"/>
      <c r="CF80" s="68" t="s">
        <v>31</v>
      </c>
      <c r="CG80" s="66"/>
      <c r="CH80" s="66"/>
      <c r="CI80" s="67"/>
      <c r="CJ80" s="68" t="s">
        <v>32</v>
      </c>
      <c r="CK80" s="66"/>
      <c r="CL80" s="66"/>
      <c r="CM80" s="67"/>
      <c r="CN80" s="65" t="s">
        <v>33</v>
      </c>
      <c r="CO80" s="66"/>
      <c r="CP80" s="66"/>
      <c r="CQ80" s="67"/>
      <c r="CR80" s="65" t="s">
        <v>34</v>
      </c>
      <c r="CS80" s="66"/>
      <c r="CT80" s="66"/>
      <c r="CU80" s="67"/>
      <c r="CV80" s="65" t="s">
        <v>35</v>
      </c>
      <c r="CW80" s="66"/>
      <c r="CX80" s="66"/>
      <c r="CY80" s="67"/>
      <c r="CZ80" s="69" t="s">
        <v>36</v>
      </c>
      <c r="DA80" s="66"/>
      <c r="DB80" s="66"/>
      <c r="DC80" s="67"/>
      <c r="DD80" s="65" t="s">
        <v>37</v>
      </c>
      <c r="DE80" s="66"/>
      <c r="DF80" s="66"/>
      <c r="DG80" s="67"/>
      <c r="DH80" s="65" t="s">
        <v>38</v>
      </c>
      <c r="DI80" s="66"/>
      <c r="DJ80" s="66"/>
      <c r="DK80" s="67"/>
      <c r="DL80" s="65" t="s">
        <v>39</v>
      </c>
      <c r="DM80" s="66"/>
      <c r="DN80" s="66"/>
      <c r="DO80" s="67"/>
      <c r="DP80" s="65" t="s">
        <v>40</v>
      </c>
      <c r="DQ80" s="66"/>
      <c r="DR80" s="66"/>
      <c r="DS80" s="67"/>
      <c r="DT80" s="68" t="s">
        <v>41</v>
      </c>
      <c r="DU80" s="66"/>
      <c r="DV80" s="66"/>
      <c r="DW80" s="67"/>
      <c r="DX80" s="68" t="s">
        <v>42</v>
      </c>
      <c r="DY80" s="66"/>
      <c r="DZ80" s="66"/>
      <c r="EA80" s="67"/>
      <c r="EB80" s="68" t="s">
        <v>43</v>
      </c>
      <c r="EC80" s="66"/>
      <c r="ED80" s="66"/>
      <c r="EE80" s="67"/>
      <c r="EF80" s="68" t="s">
        <v>90</v>
      </c>
      <c r="EG80" s="66"/>
      <c r="EH80" s="66"/>
      <c r="EI80" s="67"/>
      <c r="EJ80" s="65" t="s">
        <v>45</v>
      </c>
      <c r="EK80" s="66"/>
      <c r="EL80" s="66"/>
      <c r="EM80" s="67"/>
      <c r="EN80" s="65" t="s">
        <v>46</v>
      </c>
      <c r="EO80" s="66"/>
      <c r="EP80" s="66"/>
      <c r="EQ80" s="67"/>
      <c r="ER80" s="65" t="s">
        <v>47</v>
      </c>
      <c r="ES80" s="66"/>
      <c r="ET80" s="66"/>
      <c r="EU80" s="67"/>
      <c r="EV80" s="65" t="s">
        <v>48</v>
      </c>
      <c r="EW80" s="66"/>
      <c r="EX80" s="66"/>
      <c r="EY80" s="67"/>
      <c r="EZ80" s="65" t="s">
        <v>49</v>
      </c>
      <c r="FA80" s="66"/>
      <c r="FB80" s="66"/>
      <c r="FC80" s="67"/>
      <c r="FD80" s="65" t="s">
        <v>50</v>
      </c>
      <c r="FE80" s="66"/>
      <c r="FF80" s="66"/>
      <c r="FG80" s="67"/>
      <c r="FH80" s="68" t="s">
        <v>51</v>
      </c>
      <c r="FI80" s="66"/>
      <c r="FJ80" s="66"/>
      <c r="FK80" s="67"/>
      <c r="FL80" s="68" t="s">
        <v>52</v>
      </c>
      <c r="FM80" s="66"/>
      <c r="FN80" s="66"/>
      <c r="FO80" s="67"/>
    </row>
    <row r="81" spans="1:171" ht="15.75" customHeight="1" x14ac:dyDescent="0.2">
      <c r="A81" s="14">
        <v>1</v>
      </c>
      <c r="B81" s="14">
        <v>2</v>
      </c>
      <c r="C81" s="14" t="s">
        <v>105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</row>
    <row r="82" spans="1:171" ht="15.75" customHeight="1" x14ac:dyDescent="0.2">
      <c r="A82" s="14">
        <v>2</v>
      </c>
      <c r="B82" s="14">
        <v>1</v>
      </c>
      <c r="C82" s="14" t="s">
        <v>106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</row>
    <row r="83" spans="1:171" ht="15.75" customHeight="1" x14ac:dyDescent="0.2">
      <c r="A83" s="14">
        <v>3</v>
      </c>
      <c r="B83" s="14">
        <v>5</v>
      </c>
      <c r="C83" s="14" t="s">
        <v>107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</row>
    <row r="84" spans="1:171" ht="15.75" customHeight="1" x14ac:dyDescent="0.2">
      <c r="A84" s="14"/>
      <c r="B84" s="14">
        <v>3</v>
      </c>
      <c r="C84" s="14" t="s">
        <v>108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</row>
    <row r="85" spans="1:171" ht="15.75" customHeight="1" x14ac:dyDescent="0.2">
      <c r="A85" s="14">
        <v>4</v>
      </c>
      <c r="B85" s="14">
        <v>4</v>
      </c>
      <c r="C85" s="14" t="s">
        <v>109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</row>
    <row r="86" spans="1:171" ht="15.75" customHeight="1" x14ac:dyDescent="0.2"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</row>
    <row r="87" spans="1:171" ht="15.75" customHeight="1" x14ac:dyDescent="0.2">
      <c r="C87" s="10" t="s">
        <v>110</v>
      </c>
    </row>
    <row r="88" spans="1:171" ht="15.75" customHeight="1" x14ac:dyDescent="0.2">
      <c r="A88" s="14" t="s">
        <v>8</v>
      </c>
      <c r="B88" s="11" t="s">
        <v>9</v>
      </c>
      <c r="C88" s="14" t="s">
        <v>6</v>
      </c>
      <c r="D88" s="65" t="s">
        <v>11</v>
      </c>
      <c r="E88" s="66"/>
      <c r="F88" s="66"/>
      <c r="G88" s="67"/>
      <c r="H88" s="65" t="s">
        <v>12</v>
      </c>
      <c r="I88" s="66"/>
      <c r="J88" s="66"/>
      <c r="K88" s="67"/>
      <c r="L88" s="65" t="s">
        <v>13</v>
      </c>
      <c r="M88" s="66"/>
      <c r="N88" s="66"/>
      <c r="O88" s="67"/>
      <c r="P88" s="65" t="s">
        <v>14</v>
      </c>
      <c r="Q88" s="66"/>
      <c r="R88" s="66"/>
      <c r="S88" s="67"/>
      <c r="T88" s="65" t="s">
        <v>15</v>
      </c>
      <c r="U88" s="66"/>
      <c r="V88" s="66"/>
      <c r="W88" s="67"/>
      <c r="X88" s="65" t="s">
        <v>16</v>
      </c>
      <c r="Y88" s="66"/>
      <c r="Z88" s="66"/>
      <c r="AA88" s="67"/>
      <c r="AB88" s="68" t="s">
        <v>17</v>
      </c>
      <c r="AC88" s="66"/>
      <c r="AD88" s="66"/>
      <c r="AE88" s="67"/>
      <c r="AF88" s="68" t="s">
        <v>18</v>
      </c>
      <c r="AG88" s="66"/>
      <c r="AH88" s="66"/>
      <c r="AI88" s="67"/>
      <c r="AJ88" s="68" t="s">
        <v>19</v>
      </c>
      <c r="AK88" s="66"/>
      <c r="AL88" s="66"/>
      <c r="AM88" s="67"/>
      <c r="AN88" s="65" t="s">
        <v>20</v>
      </c>
      <c r="AO88" s="66"/>
      <c r="AP88" s="66"/>
      <c r="AQ88" s="67"/>
      <c r="AR88" s="65" t="s">
        <v>21</v>
      </c>
      <c r="AS88" s="66"/>
      <c r="AT88" s="66"/>
      <c r="AU88" s="67"/>
      <c r="AV88" s="65" t="s">
        <v>22</v>
      </c>
      <c r="AW88" s="66"/>
      <c r="AX88" s="66"/>
      <c r="AY88" s="67"/>
      <c r="AZ88" s="65" t="s">
        <v>23</v>
      </c>
      <c r="BA88" s="66"/>
      <c r="BB88" s="66"/>
      <c r="BC88" s="67"/>
      <c r="BD88" s="65" t="s">
        <v>24</v>
      </c>
      <c r="BE88" s="66"/>
      <c r="BF88" s="66"/>
      <c r="BG88" s="67"/>
      <c r="BH88" s="65" t="s">
        <v>25</v>
      </c>
      <c r="BI88" s="66"/>
      <c r="BJ88" s="66"/>
      <c r="BK88" s="67"/>
      <c r="BL88" s="65" t="s">
        <v>26</v>
      </c>
      <c r="BM88" s="66"/>
      <c r="BN88" s="66"/>
      <c r="BO88" s="67"/>
      <c r="BP88" s="65" t="s">
        <v>27</v>
      </c>
      <c r="BQ88" s="66"/>
      <c r="BR88" s="66"/>
      <c r="BS88" s="67"/>
      <c r="BT88" s="68" t="s">
        <v>28</v>
      </c>
      <c r="BU88" s="66"/>
      <c r="BV88" s="66"/>
      <c r="BW88" s="67"/>
      <c r="BX88" s="68" t="s">
        <v>29</v>
      </c>
      <c r="BY88" s="66"/>
      <c r="BZ88" s="66"/>
      <c r="CA88" s="67"/>
      <c r="CB88" s="68" t="s">
        <v>30</v>
      </c>
      <c r="CC88" s="66"/>
      <c r="CD88" s="66"/>
      <c r="CE88" s="67"/>
      <c r="CF88" s="68" t="s">
        <v>31</v>
      </c>
      <c r="CG88" s="66"/>
      <c r="CH88" s="66"/>
      <c r="CI88" s="67"/>
      <c r="CJ88" s="68" t="s">
        <v>32</v>
      </c>
      <c r="CK88" s="66"/>
      <c r="CL88" s="66"/>
      <c r="CM88" s="67"/>
      <c r="CN88" s="65" t="s">
        <v>33</v>
      </c>
      <c r="CO88" s="66"/>
      <c r="CP88" s="66"/>
      <c r="CQ88" s="67"/>
      <c r="CR88" s="65" t="s">
        <v>34</v>
      </c>
      <c r="CS88" s="66"/>
      <c r="CT88" s="66"/>
      <c r="CU88" s="67"/>
      <c r="CV88" s="65" t="s">
        <v>35</v>
      </c>
      <c r="CW88" s="66"/>
      <c r="CX88" s="66"/>
      <c r="CY88" s="67"/>
      <c r="CZ88" s="69" t="s">
        <v>36</v>
      </c>
      <c r="DA88" s="66"/>
      <c r="DB88" s="66"/>
      <c r="DC88" s="67"/>
      <c r="DD88" s="65" t="s">
        <v>37</v>
      </c>
      <c r="DE88" s="66"/>
      <c r="DF88" s="66"/>
      <c r="DG88" s="67"/>
      <c r="DH88" s="65" t="s">
        <v>38</v>
      </c>
      <c r="DI88" s="66"/>
      <c r="DJ88" s="66"/>
      <c r="DK88" s="67"/>
      <c r="DL88" s="65" t="s">
        <v>39</v>
      </c>
      <c r="DM88" s="66"/>
      <c r="DN88" s="66"/>
      <c r="DO88" s="67"/>
      <c r="DP88" s="65" t="s">
        <v>40</v>
      </c>
      <c r="DQ88" s="66"/>
      <c r="DR88" s="66"/>
      <c r="DS88" s="67"/>
      <c r="DT88" s="68" t="s">
        <v>41</v>
      </c>
      <c r="DU88" s="66"/>
      <c r="DV88" s="66"/>
      <c r="DW88" s="67"/>
      <c r="DX88" s="68" t="s">
        <v>42</v>
      </c>
      <c r="DY88" s="66"/>
      <c r="DZ88" s="66"/>
      <c r="EA88" s="67"/>
      <c r="EB88" s="68" t="s">
        <v>43</v>
      </c>
      <c r="EC88" s="66"/>
      <c r="ED88" s="66"/>
      <c r="EE88" s="67"/>
      <c r="EF88" s="68" t="s">
        <v>90</v>
      </c>
      <c r="EG88" s="66"/>
      <c r="EH88" s="66"/>
      <c r="EI88" s="67"/>
      <c r="EJ88" s="65" t="s">
        <v>45</v>
      </c>
      <c r="EK88" s="66"/>
      <c r="EL88" s="66"/>
      <c r="EM88" s="67"/>
      <c r="EN88" s="65" t="s">
        <v>46</v>
      </c>
      <c r="EO88" s="66"/>
      <c r="EP88" s="66"/>
      <c r="EQ88" s="67"/>
      <c r="ER88" s="65" t="s">
        <v>47</v>
      </c>
      <c r="ES88" s="66"/>
      <c r="ET88" s="66"/>
      <c r="EU88" s="67"/>
      <c r="EV88" s="65" t="s">
        <v>48</v>
      </c>
      <c r="EW88" s="66"/>
      <c r="EX88" s="66"/>
      <c r="EY88" s="67"/>
      <c r="EZ88" s="65" t="s">
        <v>49</v>
      </c>
      <c r="FA88" s="66"/>
      <c r="FB88" s="66"/>
      <c r="FC88" s="67"/>
      <c r="FD88" s="65" t="s">
        <v>50</v>
      </c>
      <c r="FE88" s="66"/>
      <c r="FF88" s="66"/>
      <c r="FG88" s="67"/>
      <c r="FH88" s="68" t="s">
        <v>51</v>
      </c>
      <c r="FI88" s="66"/>
      <c r="FJ88" s="66"/>
      <c r="FK88" s="67"/>
      <c r="FL88" s="68" t="s">
        <v>52</v>
      </c>
      <c r="FM88" s="66"/>
      <c r="FN88" s="66"/>
      <c r="FO88" s="67"/>
    </row>
    <row r="89" spans="1:171" ht="15.75" customHeight="1" x14ac:dyDescent="0.2">
      <c r="A89" s="14">
        <v>1</v>
      </c>
      <c r="B89" s="14">
        <v>12</v>
      </c>
      <c r="C89" s="14" t="s">
        <v>111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</row>
    <row r="90" spans="1:171" ht="15.75" customHeight="1" x14ac:dyDescent="0.2">
      <c r="A90" s="14">
        <v>2</v>
      </c>
      <c r="B90" s="14">
        <v>10</v>
      </c>
      <c r="C90" s="14" t="s">
        <v>112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</row>
    <row r="91" spans="1:171" ht="15.75" customHeight="1" x14ac:dyDescent="0.2">
      <c r="A91" s="14">
        <v>3</v>
      </c>
      <c r="B91" s="14">
        <v>3</v>
      </c>
      <c r="C91" s="14" t="s">
        <v>113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</row>
    <row r="92" spans="1:171" ht="15.75" customHeight="1" x14ac:dyDescent="0.2">
      <c r="A92" s="14">
        <v>4</v>
      </c>
      <c r="B92" s="14">
        <v>11</v>
      </c>
      <c r="C92" s="14" t="s">
        <v>114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</row>
    <row r="93" spans="1:171" ht="15.75" customHeight="1" x14ac:dyDescent="0.2">
      <c r="A93" s="14">
        <v>5</v>
      </c>
      <c r="B93" s="14">
        <v>4</v>
      </c>
      <c r="C93" s="14" t="s">
        <v>115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</row>
    <row r="94" spans="1:171" ht="15.75" customHeight="1" x14ac:dyDescent="0.2">
      <c r="A94" s="14">
        <v>6</v>
      </c>
      <c r="B94" s="14">
        <v>15</v>
      </c>
      <c r="C94" s="14" t="s">
        <v>116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</row>
    <row r="95" spans="1:171" ht="15.75" customHeight="1" x14ac:dyDescent="0.2">
      <c r="A95" s="14">
        <v>7</v>
      </c>
      <c r="B95" s="14">
        <v>8</v>
      </c>
      <c r="C95" s="14" t="s">
        <v>117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</row>
    <row r="96" spans="1:171" ht="15.75" customHeight="1" x14ac:dyDescent="0.2">
      <c r="A96" s="14">
        <v>8</v>
      </c>
      <c r="B96" s="14">
        <v>1</v>
      </c>
      <c r="C96" s="14" t="s">
        <v>118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</row>
    <row r="97" spans="1:171" ht="15.75" customHeight="1" x14ac:dyDescent="0.2">
      <c r="A97" s="14">
        <v>9</v>
      </c>
      <c r="B97" s="14">
        <v>14</v>
      </c>
      <c r="C97" s="14" t="s">
        <v>119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</row>
    <row r="98" spans="1:171" ht="15.75" customHeight="1" x14ac:dyDescent="0.2">
      <c r="A98" s="14">
        <v>10</v>
      </c>
      <c r="B98" s="14">
        <v>9</v>
      </c>
      <c r="C98" s="14" t="s">
        <v>120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</row>
    <row r="99" spans="1:171" ht="15.75" customHeight="1" x14ac:dyDescent="0.2">
      <c r="A99" s="14">
        <v>11</v>
      </c>
      <c r="B99" s="14">
        <v>5</v>
      </c>
      <c r="C99" s="14" t="s">
        <v>121</v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</row>
    <row r="100" spans="1:171" ht="15.75" customHeight="1" x14ac:dyDescent="0.2">
      <c r="A100" s="14">
        <v>12</v>
      </c>
      <c r="B100" s="14">
        <v>16</v>
      </c>
      <c r="C100" s="14" t="s">
        <v>122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</row>
    <row r="101" spans="1:171" ht="15.75" customHeight="1" x14ac:dyDescent="0.2">
      <c r="A101" s="14">
        <v>13</v>
      </c>
      <c r="B101" s="14">
        <v>2</v>
      </c>
      <c r="C101" s="14" t="s">
        <v>123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</row>
    <row r="102" spans="1:171" ht="15.75" customHeight="1" x14ac:dyDescent="0.2">
      <c r="A102" s="14">
        <v>14</v>
      </c>
      <c r="B102" s="14">
        <v>7</v>
      </c>
      <c r="C102" s="14" t="s">
        <v>124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</row>
    <row r="103" spans="1:171" ht="15.75" customHeight="1" x14ac:dyDescent="0.2">
      <c r="A103" s="14">
        <v>15</v>
      </c>
      <c r="B103" s="14">
        <v>6</v>
      </c>
      <c r="C103" s="14" t="s">
        <v>125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</row>
    <row r="104" spans="1:171" ht="15.75" customHeight="1" x14ac:dyDescent="0.2">
      <c r="A104" s="14">
        <v>16</v>
      </c>
      <c r="B104" s="14">
        <v>13</v>
      </c>
      <c r="C104" s="14" t="s">
        <v>126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</row>
    <row r="105" spans="1:171" ht="15.75" customHeight="1" x14ac:dyDescent="0.2"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</row>
    <row r="106" spans="1:171" ht="15.75" customHeight="1" x14ac:dyDescent="0.2">
      <c r="C106" s="10" t="s">
        <v>127</v>
      </c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</row>
    <row r="107" spans="1:171" ht="15.75" customHeight="1" x14ac:dyDescent="0.2">
      <c r="A107" s="14" t="s">
        <v>8</v>
      </c>
      <c r="B107" s="11" t="s">
        <v>9</v>
      </c>
      <c r="C107" s="14" t="s">
        <v>6</v>
      </c>
      <c r="D107" s="65" t="s">
        <v>11</v>
      </c>
      <c r="E107" s="66"/>
      <c r="F107" s="66"/>
      <c r="G107" s="67"/>
      <c r="H107" s="65" t="s">
        <v>12</v>
      </c>
      <c r="I107" s="66"/>
      <c r="J107" s="66"/>
      <c r="K107" s="67"/>
      <c r="L107" s="65" t="s">
        <v>13</v>
      </c>
      <c r="M107" s="66"/>
      <c r="N107" s="66"/>
      <c r="O107" s="67"/>
      <c r="P107" s="65" t="s">
        <v>14</v>
      </c>
      <c r="Q107" s="66"/>
      <c r="R107" s="66"/>
      <c r="S107" s="67"/>
      <c r="T107" s="65" t="s">
        <v>15</v>
      </c>
      <c r="U107" s="66"/>
      <c r="V107" s="66"/>
      <c r="W107" s="67"/>
      <c r="X107" s="65" t="s">
        <v>16</v>
      </c>
      <c r="Y107" s="66"/>
      <c r="Z107" s="66"/>
      <c r="AA107" s="67"/>
      <c r="AB107" s="68" t="s">
        <v>17</v>
      </c>
      <c r="AC107" s="66"/>
      <c r="AD107" s="66"/>
      <c r="AE107" s="67"/>
      <c r="AF107" s="68" t="s">
        <v>18</v>
      </c>
      <c r="AG107" s="66"/>
      <c r="AH107" s="66"/>
      <c r="AI107" s="67"/>
      <c r="AJ107" s="68" t="s">
        <v>19</v>
      </c>
      <c r="AK107" s="66"/>
      <c r="AL107" s="66"/>
      <c r="AM107" s="67"/>
      <c r="AN107" s="65" t="s">
        <v>20</v>
      </c>
      <c r="AO107" s="66"/>
      <c r="AP107" s="66"/>
      <c r="AQ107" s="67"/>
      <c r="AR107" s="65" t="s">
        <v>21</v>
      </c>
      <c r="AS107" s="66"/>
      <c r="AT107" s="66"/>
      <c r="AU107" s="67"/>
      <c r="AV107" s="65" t="s">
        <v>22</v>
      </c>
      <c r="AW107" s="66"/>
      <c r="AX107" s="66"/>
      <c r="AY107" s="67"/>
      <c r="AZ107" s="65" t="s">
        <v>23</v>
      </c>
      <c r="BA107" s="66"/>
      <c r="BB107" s="66"/>
      <c r="BC107" s="67"/>
      <c r="BD107" s="65" t="s">
        <v>24</v>
      </c>
      <c r="BE107" s="66"/>
      <c r="BF107" s="66"/>
      <c r="BG107" s="67"/>
      <c r="BH107" s="65" t="s">
        <v>25</v>
      </c>
      <c r="BI107" s="66"/>
      <c r="BJ107" s="66"/>
      <c r="BK107" s="67"/>
      <c r="BL107" s="65" t="s">
        <v>26</v>
      </c>
      <c r="BM107" s="66"/>
      <c r="BN107" s="66"/>
      <c r="BO107" s="67"/>
      <c r="BP107" s="65" t="s">
        <v>27</v>
      </c>
      <c r="BQ107" s="66"/>
      <c r="BR107" s="66"/>
      <c r="BS107" s="67"/>
      <c r="BT107" s="68" t="s">
        <v>28</v>
      </c>
      <c r="BU107" s="66"/>
      <c r="BV107" s="66"/>
      <c r="BW107" s="67"/>
      <c r="BX107" s="68" t="s">
        <v>29</v>
      </c>
      <c r="BY107" s="66"/>
      <c r="BZ107" s="66"/>
      <c r="CA107" s="67"/>
      <c r="CB107" s="68" t="s">
        <v>30</v>
      </c>
      <c r="CC107" s="66"/>
      <c r="CD107" s="66"/>
      <c r="CE107" s="67"/>
      <c r="CF107" s="68" t="s">
        <v>31</v>
      </c>
      <c r="CG107" s="66"/>
      <c r="CH107" s="66"/>
      <c r="CI107" s="67"/>
      <c r="CJ107" s="68" t="s">
        <v>32</v>
      </c>
      <c r="CK107" s="66"/>
      <c r="CL107" s="66"/>
      <c r="CM107" s="67"/>
      <c r="CN107" s="65" t="s">
        <v>33</v>
      </c>
      <c r="CO107" s="66"/>
      <c r="CP107" s="66"/>
      <c r="CQ107" s="67"/>
      <c r="CR107" s="65" t="s">
        <v>34</v>
      </c>
      <c r="CS107" s="66"/>
      <c r="CT107" s="66"/>
      <c r="CU107" s="67"/>
      <c r="CV107" s="65" t="s">
        <v>35</v>
      </c>
      <c r="CW107" s="66"/>
      <c r="CX107" s="66"/>
      <c r="CY107" s="67"/>
      <c r="CZ107" s="69" t="s">
        <v>36</v>
      </c>
      <c r="DA107" s="66"/>
      <c r="DB107" s="66"/>
      <c r="DC107" s="67"/>
      <c r="DD107" s="65" t="s">
        <v>37</v>
      </c>
      <c r="DE107" s="66"/>
      <c r="DF107" s="66"/>
      <c r="DG107" s="67"/>
      <c r="DH107" s="65" t="s">
        <v>38</v>
      </c>
      <c r="DI107" s="66"/>
      <c r="DJ107" s="66"/>
      <c r="DK107" s="67"/>
      <c r="DL107" s="65" t="s">
        <v>39</v>
      </c>
      <c r="DM107" s="66"/>
      <c r="DN107" s="66"/>
      <c r="DO107" s="67"/>
      <c r="DP107" s="65" t="s">
        <v>40</v>
      </c>
      <c r="DQ107" s="66"/>
      <c r="DR107" s="66"/>
      <c r="DS107" s="67"/>
      <c r="DT107" s="68" t="s">
        <v>41</v>
      </c>
      <c r="DU107" s="66"/>
      <c r="DV107" s="66"/>
      <c r="DW107" s="67"/>
      <c r="DX107" s="68" t="s">
        <v>42</v>
      </c>
      <c r="DY107" s="66"/>
      <c r="DZ107" s="66"/>
      <c r="EA107" s="67"/>
      <c r="EB107" s="68" t="s">
        <v>43</v>
      </c>
      <c r="EC107" s="66"/>
      <c r="ED107" s="66"/>
      <c r="EE107" s="67"/>
      <c r="EF107" s="68" t="s">
        <v>44</v>
      </c>
      <c r="EG107" s="66"/>
      <c r="EH107" s="66"/>
      <c r="EI107" s="67"/>
      <c r="EJ107" s="65" t="s">
        <v>45</v>
      </c>
      <c r="EK107" s="66"/>
      <c r="EL107" s="66"/>
      <c r="EM107" s="67"/>
      <c r="EN107" s="65" t="s">
        <v>46</v>
      </c>
      <c r="EO107" s="66"/>
      <c r="EP107" s="66"/>
      <c r="EQ107" s="67"/>
      <c r="ER107" s="65" t="s">
        <v>47</v>
      </c>
      <c r="ES107" s="66"/>
      <c r="ET107" s="66"/>
      <c r="EU107" s="67"/>
      <c r="EV107" s="65" t="s">
        <v>48</v>
      </c>
      <c r="EW107" s="66"/>
      <c r="EX107" s="66"/>
      <c r="EY107" s="67"/>
      <c r="EZ107" s="65" t="s">
        <v>49</v>
      </c>
      <c r="FA107" s="66"/>
      <c r="FB107" s="66"/>
      <c r="FC107" s="67"/>
      <c r="FD107" s="65" t="s">
        <v>50</v>
      </c>
      <c r="FE107" s="66"/>
      <c r="FF107" s="66"/>
      <c r="FG107" s="67"/>
      <c r="FH107" s="68" t="s">
        <v>51</v>
      </c>
      <c r="FI107" s="66"/>
      <c r="FJ107" s="66"/>
      <c r="FK107" s="67"/>
      <c r="FL107" s="68" t="s">
        <v>52</v>
      </c>
      <c r="FM107" s="66"/>
      <c r="FN107" s="66"/>
      <c r="FO107" s="67"/>
    </row>
    <row r="108" spans="1:171" ht="15.75" customHeight="1" x14ac:dyDescent="0.2">
      <c r="A108" s="14">
        <v>1</v>
      </c>
      <c r="B108" s="14">
        <v>2</v>
      </c>
      <c r="C108" s="14" t="s">
        <v>128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</row>
    <row r="109" spans="1:171" ht="15.75" customHeight="1" x14ac:dyDescent="0.2">
      <c r="A109" s="14">
        <v>2</v>
      </c>
      <c r="B109" s="14">
        <v>1</v>
      </c>
      <c r="C109" s="14" t="s">
        <v>129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</row>
    <row r="110" spans="1:171" ht="15.75" customHeight="1" x14ac:dyDescent="0.2">
      <c r="A110" s="14">
        <v>3</v>
      </c>
      <c r="B110" s="14">
        <v>3</v>
      </c>
      <c r="C110" s="14" t="s">
        <v>130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</row>
    <row r="111" spans="1:171" ht="15.75" customHeight="1" x14ac:dyDescent="0.2">
      <c r="A111" s="14">
        <v>4</v>
      </c>
      <c r="B111" s="14">
        <v>4</v>
      </c>
      <c r="C111" s="14" t="s">
        <v>131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</row>
    <row r="112" spans="1:171" ht="15.75" customHeight="1" x14ac:dyDescent="0.2"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</row>
    <row r="113" spans="1:171" ht="15.75" customHeight="1" x14ac:dyDescent="0.2">
      <c r="C113" s="10" t="s">
        <v>132</v>
      </c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</row>
    <row r="114" spans="1:171" ht="15.75" customHeight="1" x14ac:dyDescent="0.2">
      <c r="A114" s="14" t="s">
        <v>8</v>
      </c>
      <c r="B114" s="11" t="s">
        <v>9</v>
      </c>
      <c r="C114" s="14" t="s">
        <v>6</v>
      </c>
      <c r="D114" s="65" t="s">
        <v>11</v>
      </c>
      <c r="E114" s="66"/>
      <c r="F114" s="66"/>
      <c r="G114" s="67"/>
      <c r="H114" s="65" t="s">
        <v>12</v>
      </c>
      <c r="I114" s="66"/>
      <c r="J114" s="66"/>
      <c r="K114" s="67"/>
      <c r="L114" s="65" t="s">
        <v>13</v>
      </c>
      <c r="M114" s="66"/>
      <c r="N114" s="66"/>
      <c r="O114" s="67"/>
      <c r="P114" s="65" t="s">
        <v>14</v>
      </c>
      <c r="Q114" s="66"/>
      <c r="R114" s="66"/>
      <c r="S114" s="67"/>
      <c r="T114" s="65" t="s">
        <v>15</v>
      </c>
      <c r="U114" s="66"/>
      <c r="V114" s="66"/>
      <c r="W114" s="67"/>
      <c r="X114" s="65" t="s">
        <v>16</v>
      </c>
      <c r="Y114" s="66"/>
      <c r="Z114" s="66"/>
      <c r="AA114" s="67"/>
      <c r="AB114" s="68" t="s">
        <v>17</v>
      </c>
      <c r="AC114" s="66"/>
      <c r="AD114" s="66"/>
      <c r="AE114" s="67"/>
      <c r="AF114" s="68" t="s">
        <v>18</v>
      </c>
      <c r="AG114" s="66"/>
      <c r="AH114" s="66"/>
      <c r="AI114" s="67"/>
      <c r="AJ114" s="68" t="s">
        <v>19</v>
      </c>
      <c r="AK114" s="66"/>
      <c r="AL114" s="66"/>
      <c r="AM114" s="67"/>
      <c r="AN114" s="65" t="s">
        <v>20</v>
      </c>
      <c r="AO114" s="66"/>
      <c r="AP114" s="66"/>
      <c r="AQ114" s="67"/>
      <c r="AR114" s="65" t="s">
        <v>21</v>
      </c>
      <c r="AS114" s="66"/>
      <c r="AT114" s="66"/>
      <c r="AU114" s="67"/>
      <c r="AV114" s="65" t="s">
        <v>22</v>
      </c>
      <c r="AW114" s="66"/>
      <c r="AX114" s="66"/>
      <c r="AY114" s="67"/>
      <c r="AZ114" s="65" t="s">
        <v>23</v>
      </c>
      <c r="BA114" s="66"/>
      <c r="BB114" s="66"/>
      <c r="BC114" s="67"/>
      <c r="BD114" s="65" t="s">
        <v>24</v>
      </c>
      <c r="BE114" s="66"/>
      <c r="BF114" s="66"/>
      <c r="BG114" s="67"/>
      <c r="BH114" s="65" t="s">
        <v>25</v>
      </c>
      <c r="BI114" s="66"/>
      <c r="BJ114" s="66"/>
      <c r="BK114" s="67"/>
      <c r="BL114" s="65" t="s">
        <v>26</v>
      </c>
      <c r="BM114" s="66"/>
      <c r="BN114" s="66"/>
      <c r="BO114" s="67"/>
      <c r="BP114" s="65" t="s">
        <v>27</v>
      </c>
      <c r="BQ114" s="66"/>
      <c r="BR114" s="66"/>
      <c r="BS114" s="67"/>
      <c r="BT114" s="68" t="s">
        <v>28</v>
      </c>
      <c r="BU114" s="66"/>
      <c r="BV114" s="66"/>
      <c r="BW114" s="67"/>
      <c r="BX114" s="68" t="s">
        <v>29</v>
      </c>
      <c r="BY114" s="66"/>
      <c r="BZ114" s="66"/>
      <c r="CA114" s="67"/>
      <c r="CB114" s="68" t="s">
        <v>30</v>
      </c>
      <c r="CC114" s="66"/>
      <c r="CD114" s="66"/>
      <c r="CE114" s="67"/>
      <c r="CF114" s="68" t="s">
        <v>31</v>
      </c>
      <c r="CG114" s="66"/>
      <c r="CH114" s="66"/>
      <c r="CI114" s="67"/>
      <c r="CJ114" s="68" t="s">
        <v>32</v>
      </c>
      <c r="CK114" s="66"/>
      <c r="CL114" s="66"/>
      <c r="CM114" s="67"/>
      <c r="CN114" s="65" t="s">
        <v>33</v>
      </c>
      <c r="CO114" s="66"/>
      <c r="CP114" s="66"/>
      <c r="CQ114" s="67"/>
      <c r="CR114" s="65" t="s">
        <v>34</v>
      </c>
      <c r="CS114" s="66"/>
      <c r="CT114" s="66"/>
      <c r="CU114" s="67"/>
      <c r="CV114" s="65" t="s">
        <v>35</v>
      </c>
      <c r="CW114" s="66"/>
      <c r="CX114" s="66"/>
      <c r="CY114" s="67"/>
      <c r="CZ114" s="69" t="s">
        <v>36</v>
      </c>
      <c r="DA114" s="66"/>
      <c r="DB114" s="66"/>
      <c r="DC114" s="67"/>
      <c r="DD114" s="65" t="s">
        <v>37</v>
      </c>
      <c r="DE114" s="66"/>
      <c r="DF114" s="66"/>
      <c r="DG114" s="67"/>
      <c r="DH114" s="65" t="s">
        <v>38</v>
      </c>
      <c r="DI114" s="66"/>
      <c r="DJ114" s="66"/>
      <c r="DK114" s="67"/>
      <c r="DL114" s="65" t="s">
        <v>39</v>
      </c>
      <c r="DM114" s="66"/>
      <c r="DN114" s="66"/>
      <c r="DO114" s="67"/>
      <c r="DP114" s="65" t="s">
        <v>40</v>
      </c>
      <c r="DQ114" s="66"/>
      <c r="DR114" s="66"/>
      <c r="DS114" s="67"/>
      <c r="DT114" s="68" t="s">
        <v>41</v>
      </c>
      <c r="DU114" s="66"/>
      <c r="DV114" s="66"/>
      <c r="DW114" s="67"/>
      <c r="DX114" s="68" t="s">
        <v>42</v>
      </c>
      <c r="DY114" s="66"/>
      <c r="DZ114" s="66"/>
      <c r="EA114" s="67"/>
      <c r="EB114" s="68" t="s">
        <v>43</v>
      </c>
      <c r="EC114" s="66"/>
      <c r="ED114" s="66"/>
      <c r="EE114" s="67"/>
      <c r="EF114" s="68" t="s">
        <v>44</v>
      </c>
      <c r="EG114" s="66"/>
      <c r="EH114" s="66"/>
      <c r="EI114" s="67"/>
      <c r="EJ114" s="65" t="s">
        <v>45</v>
      </c>
      <c r="EK114" s="66"/>
      <c r="EL114" s="66"/>
      <c r="EM114" s="67"/>
      <c r="EN114" s="65" t="s">
        <v>46</v>
      </c>
      <c r="EO114" s="66"/>
      <c r="EP114" s="66"/>
      <c r="EQ114" s="67"/>
      <c r="ER114" s="65" t="s">
        <v>47</v>
      </c>
      <c r="ES114" s="66"/>
      <c r="ET114" s="66"/>
      <c r="EU114" s="67"/>
      <c r="EV114" s="65" t="s">
        <v>48</v>
      </c>
      <c r="EW114" s="66"/>
      <c r="EX114" s="66"/>
      <c r="EY114" s="67"/>
      <c r="EZ114" s="65" t="s">
        <v>49</v>
      </c>
      <c r="FA114" s="66"/>
      <c r="FB114" s="66"/>
      <c r="FC114" s="67"/>
      <c r="FD114" s="65" t="s">
        <v>50</v>
      </c>
      <c r="FE114" s="66"/>
      <c r="FF114" s="66"/>
      <c r="FG114" s="67"/>
      <c r="FH114" s="68" t="s">
        <v>51</v>
      </c>
      <c r="FI114" s="66"/>
      <c r="FJ114" s="66"/>
      <c r="FK114" s="67"/>
      <c r="FL114" s="68" t="s">
        <v>52</v>
      </c>
      <c r="FM114" s="66"/>
      <c r="FN114" s="66"/>
      <c r="FO114" s="67"/>
    </row>
    <row r="115" spans="1:171" ht="15.75" customHeight="1" x14ac:dyDescent="0.2">
      <c r="A115" s="14">
        <v>1</v>
      </c>
      <c r="B115" s="14">
        <v>2</v>
      </c>
      <c r="C115" s="14" t="s">
        <v>133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</row>
    <row r="116" spans="1:171" ht="15.75" customHeight="1" x14ac:dyDescent="0.2">
      <c r="A116" s="14">
        <v>2</v>
      </c>
      <c r="B116" s="14">
        <v>1</v>
      </c>
      <c r="C116" s="14" t="s">
        <v>134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</row>
    <row r="117" spans="1:171" ht="15.75" customHeight="1" x14ac:dyDescent="0.2">
      <c r="A117" s="14">
        <v>3</v>
      </c>
      <c r="B117" s="14">
        <v>3</v>
      </c>
      <c r="C117" s="14" t="s">
        <v>135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</row>
    <row r="118" spans="1:171" ht="15.75" customHeight="1" x14ac:dyDescent="0.2"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</row>
    <row r="119" spans="1:171" ht="15.75" customHeight="1" x14ac:dyDescent="0.2">
      <c r="C119" s="10" t="s">
        <v>136</v>
      </c>
    </row>
    <row r="120" spans="1:171" ht="15.75" customHeight="1" x14ac:dyDescent="0.2">
      <c r="A120" s="14" t="s">
        <v>8</v>
      </c>
      <c r="B120" s="11" t="s">
        <v>9</v>
      </c>
      <c r="C120" s="14" t="s">
        <v>6</v>
      </c>
      <c r="D120" s="65" t="s">
        <v>11</v>
      </c>
      <c r="E120" s="66"/>
      <c r="F120" s="66"/>
      <c r="G120" s="67"/>
      <c r="H120" s="65" t="s">
        <v>12</v>
      </c>
      <c r="I120" s="66"/>
      <c r="J120" s="66"/>
      <c r="K120" s="67"/>
      <c r="L120" s="65" t="s">
        <v>13</v>
      </c>
      <c r="M120" s="66"/>
      <c r="N120" s="66"/>
      <c r="O120" s="67"/>
      <c r="P120" s="65" t="s">
        <v>14</v>
      </c>
      <c r="Q120" s="66"/>
      <c r="R120" s="66"/>
      <c r="S120" s="67"/>
      <c r="T120" s="65" t="s">
        <v>15</v>
      </c>
      <c r="U120" s="66"/>
      <c r="V120" s="66"/>
      <c r="W120" s="67"/>
      <c r="X120" s="65" t="s">
        <v>16</v>
      </c>
      <c r="Y120" s="66"/>
      <c r="Z120" s="66"/>
      <c r="AA120" s="67"/>
      <c r="AB120" s="68" t="s">
        <v>17</v>
      </c>
      <c r="AC120" s="66"/>
      <c r="AD120" s="66"/>
      <c r="AE120" s="67"/>
      <c r="AF120" s="68" t="s">
        <v>18</v>
      </c>
      <c r="AG120" s="66"/>
      <c r="AH120" s="66"/>
      <c r="AI120" s="67"/>
      <c r="AJ120" s="13"/>
      <c r="AK120" s="30"/>
      <c r="AL120" s="30" t="s">
        <v>19</v>
      </c>
      <c r="AM120" s="31"/>
      <c r="AN120" s="65" t="s">
        <v>20</v>
      </c>
      <c r="AO120" s="66"/>
      <c r="AP120" s="66"/>
      <c r="AQ120" s="67"/>
      <c r="AR120" s="65" t="s">
        <v>21</v>
      </c>
      <c r="AS120" s="66"/>
      <c r="AT120" s="66"/>
      <c r="AU120" s="67"/>
      <c r="AV120" s="65" t="s">
        <v>22</v>
      </c>
      <c r="AW120" s="66"/>
      <c r="AX120" s="66"/>
      <c r="AY120" s="67"/>
      <c r="AZ120" s="65" t="s">
        <v>23</v>
      </c>
      <c r="BA120" s="66"/>
      <c r="BB120" s="66"/>
      <c r="BC120" s="67"/>
      <c r="BD120" s="65" t="s">
        <v>24</v>
      </c>
      <c r="BE120" s="66"/>
      <c r="BF120" s="66"/>
      <c r="BG120" s="67"/>
      <c r="BH120" s="65" t="s">
        <v>25</v>
      </c>
      <c r="BI120" s="66"/>
      <c r="BJ120" s="66"/>
      <c r="BK120" s="67"/>
      <c r="BL120" s="65" t="s">
        <v>26</v>
      </c>
      <c r="BM120" s="66"/>
      <c r="BN120" s="66"/>
      <c r="BO120" s="67"/>
      <c r="BP120" s="65" t="s">
        <v>27</v>
      </c>
      <c r="BQ120" s="66"/>
      <c r="BR120" s="66"/>
      <c r="BS120" s="67"/>
      <c r="BT120" s="68" t="s">
        <v>28</v>
      </c>
      <c r="BU120" s="66"/>
      <c r="BV120" s="66"/>
      <c r="BW120" s="67"/>
      <c r="BX120" s="68" t="s">
        <v>29</v>
      </c>
      <c r="BY120" s="66"/>
      <c r="BZ120" s="66"/>
      <c r="CA120" s="67"/>
      <c r="CB120" s="68" t="s">
        <v>30</v>
      </c>
      <c r="CC120" s="66"/>
      <c r="CD120" s="66"/>
      <c r="CE120" s="67"/>
      <c r="CF120" s="68" t="s">
        <v>31</v>
      </c>
      <c r="CG120" s="66"/>
      <c r="CH120" s="66"/>
      <c r="CI120" s="67"/>
      <c r="CJ120" s="68" t="s">
        <v>32</v>
      </c>
      <c r="CK120" s="66"/>
      <c r="CL120" s="66"/>
      <c r="CM120" s="67"/>
      <c r="CN120" s="65" t="s">
        <v>33</v>
      </c>
      <c r="CO120" s="66"/>
      <c r="CP120" s="66"/>
      <c r="CQ120" s="67"/>
      <c r="CR120" s="65" t="s">
        <v>34</v>
      </c>
      <c r="CS120" s="66"/>
      <c r="CT120" s="66"/>
      <c r="CU120" s="67"/>
      <c r="CV120" s="65" t="s">
        <v>35</v>
      </c>
      <c r="CW120" s="66"/>
      <c r="CX120" s="66"/>
      <c r="CY120" s="67"/>
      <c r="CZ120" s="69" t="s">
        <v>36</v>
      </c>
      <c r="DA120" s="66"/>
      <c r="DB120" s="66"/>
      <c r="DC120" s="67"/>
      <c r="DD120" s="65" t="s">
        <v>37</v>
      </c>
      <c r="DE120" s="66"/>
      <c r="DF120" s="66"/>
      <c r="DG120" s="67"/>
      <c r="DH120" s="65" t="s">
        <v>38</v>
      </c>
      <c r="DI120" s="66"/>
      <c r="DJ120" s="66"/>
      <c r="DK120" s="67"/>
      <c r="DL120" s="65" t="s">
        <v>39</v>
      </c>
      <c r="DM120" s="66"/>
      <c r="DN120" s="66"/>
      <c r="DO120" s="67"/>
      <c r="DP120" s="65" t="s">
        <v>40</v>
      </c>
      <c r="DQ120" s="66"/>
      <c r="DR120" s="66"/>
      <c r="DS120" s="67"/>
      <c r="DT120" s="68" t="s">
        <v>41</v>
      </c>
      <c r="DU120" s="66"/>
      <c r="DV120" s="66"/>
      <c r="DW120" s="67"/>
      <c r="DX120" s="68" t="s">
        <v>42</v>
      </c>
      <c r="DY120" s="66"/>
      <c r="DZ120" s="66"/>
      <c r="EA120" s="67"/>
      <c r="EB120" s="68" t="s">
        <v>43</v>
      </c>
      <c r="EC120" s="66"/>
      <c r="ED120" s="66"/>
      <c r="EE120" s="67"/>
      <c r="EF120" s="68" t="s">
        <v>90</v>
      </c>
      <c r="EG120" s="66"/>
      <c r="EH120" s="66"/>
      <c r="EI120" s="67"/>
      <c r="EJ120" s="65" t="s">
        <v>45</v>
      </c>
      <c r="EK120" s="66"/>
      <c r="EL120" s="66"/>
      <c r="EM120" s="67"/>
      <c r="EN120" s="65" t="s">
        <v>46</v>
      </c>
      <c r="EO120" s="66"/>
      <c r="EP120" s="66"/>
      <c r="EQ120" s="67"/>
      <c r="ER120" s="65" t="s">
        <v>47</v>
      </c>
      <c r="ES120" s="66"/>
      <c r="ET120" s="66"/>
      <c r="EU120" s="67"/>
      <c r="EV120" s="65" t="s">
        <v>48</v>
      </c>
      <c r="EW120" s="66"/>
      <c r="EX120" s="66"/>
      <c r="EY120" s="67"/>
      <c r="EZ120" s="65" t="s">
        <v>49</v>
      </c>
      <c r="FA120" s="66"/>
      <c r="FB120" s="66"/>
      <c r="FC120" s="67"/>
      <c r="FD120" s="65" t="s">
        <v>50</v>
      </c>
      <c r="FE120" s="66"/>
      <c r="FF120" s="66"/>
      <c r="FG120" s="67"/>
      <c r="FH120" s="68" t="s">
        <v>51</v>
      </c>
      <c r="FI120" s="66"/>
      <c r="FJ120" s="66"/>
      <c r="FK120" s="67"/>
      <c r="FL120" s="68" t="s">
        <v>52</v>
      </c>
      <c r="FM120" s="66"/>
      <c r="FN120" s="66"/>
      <c r="FO120" s="67"/>
    </row>
    <row r="121" spans="1:171" ht="15.75" customHeight="1" x14ac:dyDescent="0.2">
      <c r="A121" s="14">
        <v>1</v>
      </c>
      <c r="B121" s="14">
        <v>1</v>
      </c>
      <c r="C121" s="14" t="s">
        <v>137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</row>
    <row r="122" spans="1:171" ht="15.75" customHeight="1" x14ac:dyDescent="0.2">
      <c r="A122" s="14">
        <v>2</v>
      </c>
      <c r="B122" s="14">
        <v>2</v>
      </c>
      <c r="C122" s="14" t="s">
        <v>138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</row>
    <row r="123" spans="1:171" ht="15.75" customHeight="1" x14ac:dyDescent="0.2">
      <c r="A123" s="14">
        <v>3</v>
      </c>
      <c r="B123" s="14">
        <v>7</v>
      </c>
      <c r="C123" s="14" t="s">
        <v>139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</row>
    <row r="124" spans="1:171" ht="15.75" customHeight="1" x14ac:dyDescent="0.2">
      <c r="A124" s="14">
        <v>4</v>
      </c>
      <c r="B124" s="14">
        <v>6</v>
      </c>
      <c r="C124" s="14" t="s">
        <v>140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</row>
    <row r="125" spans="1:171" ht="15.75" customHeight="1" x14ac:dyDescent="0.2">
      <c r="A125" s="14">
        <v>5</v>
      </c>
      <c r="B125" s="14">
        <v>9</v>
      </c>
      <c r="C125" s="14" t="s">
        <v>141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</row>
    <row r="126" spans="1:171" ht="15.75" customHeight="1" x14ac:dyDescent="0.2">
      <c r="A126" s="14">
        <v>6</v>
      </c>
      <c r="B126" s="14">
        <v>4</v>
      </c>
      <c r="C126" s="14" t="s">
        <v>142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</row>
    <row r="127" spans="1:171" ht="15.75" customHeight="1" x14ac:dyDescent="0.2">
      <c r="A127" s="14">
        <v>7</v>
      </c>
      <c r="B127" s="14">
        <v>5</v>
      </c>
      <c r="C127" s="14" t="s">
        <v>143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</row>
    <row r="128" spans="1:171" ht="15.75" customHeight="1" x14ac:dyDescent="0.2">
      <c r="A128" s="14">
        <v>8</v>
      </c>
      <c r="B128" s="14">
        <v>8</v>
      </c>
      <c r="C128" s="14" t="s">
        <v>144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</row>
    <row r="129" spans="1:171" ht="15.75" customHeight="1" x14ac:dyDescent="0.2">
      <c r="A129" s="14">
        <v>9</v>
      </c>
      <c r="B129" s="14">
        <v>13</v>
      </c>
      <c r="C129" s="14" t="s">
        <v>145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</row>
    <row r="130" spans="1:171" ht="15.75" customHeight="1" x14ac:dyDescent="0.2">
      <c r="A130" s="14">
        <v>10</v>
      </c>
      <c r="B130" s="14">
        <v>11</v>
      </c>
      <c r="C130" s="14" t="s">
        <v>146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</row>
    <row r="131" spans="1:171" ht="15.75" customHeight="1" x14ac:dyDescent="0.2">
      <c r="A131" s="14">
        <v>11</v>
      </c>
      <c r="B131" s="14">
        <v>12</v>
      </c>
      <c r="C131" s="14" t="s">
        <v>147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</row>
    <row r="132" spans="1:171" ht="15.75" customHeight="1" x14ac:dyDescent="0.2">
      <c r="A132" s="14">
        <v>12</v>
      </c>
      <c r="B132" s="14">
        <v>14</v>
      </c>
      <c r="C132" s="14" t="s">
        <v>148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</row>
    <row r="133" spans="1:171" ht="15.75" customHeight="1" x14ac:dyDescent="0.2">
      <c r="A133" s="14">
        <v>13</v>
      </c>
      <c r="B133" s="14">
        <v>3</v>
      </c>
      <c r="C133" s="14" t="s">
        <v>149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</row>
    <row r="134" spans="1:171" ht="15.75" customHeight="1" x14ac:dyDescent="0.2">
      <c r="A134" s="14">
        <v>14</v>
      </c>
      <c r="B134" s="14">
        <v>10</v>
      </c>
      <c r="C134" s="14" t="s">
        <v>150</v>
      </c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</row>
    <row r="135" spans="1:171" ht="15.75" customHeight="1" x14ac:dyDescent="0.2"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</row>
    <row r="136" spans="1:171" ht="15.75" customHeight="1" x14ac:dyDescent="0.2">
      <c r="C136" s="10" t="s">
        <v>151</v>
      </c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</row>
    <row r="137" spans="1:171" ht="15.75" customHeight="1" x14ac:dyDescent="0.2">
      <c r="A137" s="14" t="s">
        <v>8</v>
      </c>
      <c r="B137" s="11" t="s">
        <v>9</v>
      </c>
      <c r="C137" s="14" t="s">
        <v>6</v>
      </c>
      <c r="D137" s="65" t="s">
        <v>11</v>
      </c>
      <c r="E137" s="66"/>
      <c r="F137" s="66"/>
      <c r="G137" s="67"/>
      <c r="H137" s="65" t="s">
        <v>12</v>
      </c>
      <c r="I137" s="66"/>
      <c r="J137" s="66"/>
      <c r="K137" s="67"/>
      <c r="L137" s="65" t="s">
        <v>13</v>
      </c>
      <c r="M137" s="66"/>
      <c r="N137" s="66"/>
      <c r="O137" s="67"/>
      <c r="P137" s="65" t="s">
        <v>14</v>
      </c>
      <c r="Q137" s="66"/>
      <c r="R137" s="66"/>
      <c r="S137" s="67"/>
      <c r="T137" s="65" t="s">
        <v>15</v>
      </c>
      <c r="U137" s="66"/>
      <c r="V137" s="66"/>
      <c r="W137" s="67"/>
      <c r="X137" s="65" t="s">
        <v>16</v>
      </c>
      <c r="Y137" s="66"/>
      <c r="Z137" s="66"/>
      <c r="AA137" s="67"/>
      <c r="AB137" s="68" t="s">
        <v>17</v>
      </c>
      <c r="AC137" s="66"/>
      <c r="AD137" s="66"/>
      <c r="AE137" s="67"/>
      <c r="AF137" s="68" t="s">
        <v>18</v>
      </c>
      <c r="AG137" s="66"/>
      <c r="AH137" s="66"/>
      <c r="AI137" s="67"/>
      <c r="AJ137" s="68" t="s">
        <v>19</v>
      </c>
      <c r="AK137" s="66"/>
      <c r="AL137" s="66"/>
      <c r="AM137" s="67"/>
      <c r="AN137" s="65" t="s">
        <v>20</v>
      </c>
      <c r="AO137" s="66"/>
      <c r="AP137" s="66"/>
      <c r="AQ137" s="67"/>
      <c r="AR137" s="65" t="s">
        <v>21</v>
      </c>
      <c r="AS137" s="66"/>
      <c r="AT137" s="66"/>
      <c r="AU137" s="67"/>
      <c r="AV137" s="65" t="s">
        <v>22</v>
      </c>
      <c r="AW137" s="66"/>
      <c r="AX137" s="66"/>
      <c r="AY137" s="67"/>
      <c r="AZ137" s="65" t="s">
        <v>23</v>
      </c>
      <c r="BA137" s="66"/>
      <c r="BB137" s="66"/>
      <c r="BC137" s="67"/>
      <c r="BD137" s="65" t="s">
        <v>24</v>
      </c>
      <c r="BE137" s="66"/>
      <c r="BF137" s="66"/>
      <c r="BG137" s="67"/>
      <c r="BH137" s="65" t="s">
        <v>25</v>
      </c>
      <c r="BI137" s="66"/>
      <c r="BJ137" s="66"/>
      <c r="BK137" s="67"/>
      <c r="BL137" s="65" t="s">
        <v>26</v>
      </c>
      <c r="BM137" s="66"/>
      <c r="BN137" s="66"/>
      <c r="BO137" s="67"/>
      <c r="BP137" s="65" t="s">
        <v>27</v>
      </c>
      <c r="BQ137" s="66"/>
      <c r="BR137" s="66"/>
      <c r="BS137" s="67"/>
      <c r="BT137" s="68" t="s">
        <v>28</v>
      </c>
      <c r="BU137" s="66"/>
      <c r="BV137" s="66"/>
      <c r="BW137" s="67"/>
      <c r="BX137" s="68" t="s">
        <v>29</v>
      </c>
      <c r="BY137" s="66"/>
      <c r="BZ137" s="66"/>
      <c r="CA137" s="67"/>
      <c r="CB137" s="68" t="s">
        <v>30</v>
      </c>
      <c r="CC137" s="66"/>
      <c r="CD137" s="66"/>
      <c r="CE137" s="67"/>
      <c r="CF137" s="68" t="s">
        <v>31</v>
      </c>
      <c r="CG137" s="66"/>
      <c r="CH137" s="66"/>
      <c r="CI137" s="67"/>
      <c r="CJ137" s="68" t="s">
        <v>32</v>
      </c>
      <c r="CK137" s="66"/>
      <c r="CL137" s="66"/>
      <c r="CM137" s="67"/>
      <c r="CN137" s="65" t="s">
        <v>33</v>
      </c>
      <c r="CO137" s="66"/>
      <c r="CP137" s="66"/>
      <c r="CQ137" s="67"/>
      <c r="CR137" s="65" t="s">
        <v>34</v>
      </c>
      <c r="CS137" s="66"/>
      <c r="CT137" s="66"/>
      <c r="CU137" s="67"/>
      <c r="CV137" s="65" t="s">
        <v>35</v>
      </c>
      <c r="CW137" s="66"/>
      <c r="CX137" s="66"/>
      <c r="CY137" s="67"/>
      <c r="CZ137" s="69" t="s">
        <v>36</v>
      </c>
      <c r="DA137" s="66"/>
      <c r="DB137" s="66"/>
      <c r="DC137" s="67"/>
      <c r="DD137" s="65" t="s">
        <v>37</v>
      </c>
      <c r="DE137" s="66"/>
      <c r="DF137" s="66"/>
      <c r="DG137" s="67"/>
      <c r="DH137" s="65" t="s">
        <v>38</v>
      </c>
      <c r="DI137" s="66"/>
      <c r="DJ137" s="66"/>
      <c r="DK137" s="67"/>
      <c r="DL137" s="65" t="s">
        <v>39</v>
      </c>
      <c r="DM137" s="66"/>
      <c r="DN137" s="66"/>
      <c r="DO137" s="67"/>
      <c r="DP137" s="65" t="s">
        <v>40</v>
      </c>
      <c r="DQ137" s="66"/>
      <c r="DR137" s="66"/>
      <c r="DS137" s="67"/>
      <c r="DT137" s="68" t="s">
        <v>41</v>
      </c>
      <c r="DU137" s="66"/>
      <c r="DV137" s="66"/>
      <c r="DW137" s="67"/>
      <c r="DX137" s="68" t="s">
        <v>42</v>
      </c>
      <c r="DY137" s="66"/>
      <c r="DZ137" s="66"/>
      <c r="EA137" s="67"/>
      <c r="EB137" s="68" t="s">
        <v>43</v>
      </c>
      <c r="EC137" s="66"/>
      <c r="ED137" s="66"/>
      <c r="EE137" s="67"/>
      <c r="EF137" s="68" t="s">
        <v>44</v>
      </c>
      <c r="EG137" s="66"/>
      <c r="EH137" s="66"/>
      <c r="EI137" s="67"/>
      <c r="EJ137" s="65" t="s">
        <v>45</v>
      </c>
      <c r="EK137" s="66"/>
      <c r="EL137" s="66"/>
      <c r="EM137" s="67"/>
      <c r="EN137" s="65" t="s">
        <v>46</v>
      </c>
      <c r="EO137" s="66"/>
      <c r="EP137" s="66"/>
      <c r="EQ137" s="67"/>
      <c r="ER137" s="65" t="s">
        <v>47</v>
      </c>
      <c r="ES137" s="66"/>
      <c r="ET137" s="66"/>
      <c r="EU137" s="67"/>
      <c r="EV137" s="65" t="s">
        <v>48</v>
      </c>
      <c r="EW137" s="66"/>
      <c r="EX137" s="66"/>
      <c r="EY137" s="67"/>
      <c r="EZ137" s="65" t="s">
        <v>49</v>
      </c>
      <c r="FA137" s="66"/>
      <c r="FB137" s="66"/>
      <c r="FC137" s="67"/>
      <c r="FD137" s="65" t="s">
        <v>50</v>
      </c>
      <c r="FE137" s="66"/>
      <c r="FF137" s="66"/>
      <c r="FG137" s="67"/>
      <c r="FH137" s="68" t="s">
        <v>51</v>
      </c>
      <c r="FI137" s="66"/>
      <c r="FJ137" s="66"/>
      <c r="FK137" s="67"/>
      <c r="FL137" s="68" t="s">
        <v>52</v>
      </c>
      <c r="FM137" s="66"/>
      <c r="FN137" s="66"/>
      <c r="FO137" s="67"/>
    </row>
    <row r="138" spans="1:171" ht="15.75" customHeight="1" x14ac:dyDescent="0.2">
      <c r="A138" s="14">
        <v>1</v>
      </c>
      <c r="B138" s="14">
        <v>1</v>
      </c>
      <c r="C138" s="14" t="s">
        <v>152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</row>
    <row r="139" spans="1:171" ht="15.75" customHeight="1" x14ac:dyDescent="0.2">
      <c r="A139" s="14">
        <v>2</v>
      </c>
      <c r="B139" s="14">
        <v>3</v>
      </c>
      <c r="C139" s="14" t="s">
        <v>153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</row>
    <row r="140" spans="1:171" ht="15.75" customHeight="1" x14ac:dyDescent="0.2">
      <c r="A140" s="14">
        <v>3</v>
      </c>
      <c r="B140" s="14">
        <v>6</v>
      </c>
      <c r="C140" s="14" t="s">
        <v>154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</row>
    <row r="141" spans="1:171" ht="15.75" customHeight="1" x14ac:dyDescent="0.2">
      <c r="A141" s="14">
        <v>4</v>
      </c>
      <c r="B141" s="14">
        <v>2</v>
      </c>
      <c r="C141" s="14" t="s">
        <v>155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</row>
    <row r="142" spans="1:171" ht="15.75" customHeight="1" x14ac:dyDescent="0.2">
      <c r="A142" s="14">
        <v>5</v>
      </c>
      <c r="B142" s="14">
        <v>7</v>
      </c>
      <c r="C142" s="14" t="s">
        <v>156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</row>
    <row r="143" spans="1:171" ht="15.75" customHeight="1" x14ac:dyDescent="0.2">
      <c r="A143" s="14">
        <v>6</v>
      </c>
      <c r="B143" s="14">
        <v>5</v>
      </c>
      <c r="C143" s="14" t="s">
        <v>157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</row>
    <row r="144" spans="1:171" ht="15.75" customHeight="1" x14ac:dyDescent="0.2">
      <c r="A144" s="14">
        <v>7</v>
      </c>
      <c r="B144" s="14">
        <v>4</v>
      </c>
      <c r="C144" s="14" t="s">
        <v>158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</row>
    <row r="145" spans="1:171" ht="15.75" customHeight="1" x14ac:dyDescent="0.2">
      <c r="A145" s="32"/>
      <c r="B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</row>
    <row r="146" spans="1:171" ht="15.75" customHeight="1" x14ac:dyDescent="0.2">
      <c r="A146" s="14"/>
      <c r="B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</row>
    <row r="147" spans="1:171" ht="15.75" customHeight="1" x14ac:dyDescent="0.2">
      <c r="C147" s="10" t="s">
        <v>159</v>
      </c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</row>
    <row r="148" spans="1:171" ht="15.75" customHeight="1" x14ac:dyDescent="0.2">
      <c r="A148" s="14" t="s">
        <v>8</v>
      </c>
      <c r="B148" s="11" t="s">
        <v>9</v>
      </c>
      <c r="C148" s="14" t="s">
        <v>6</v>
      </c>
      <c r="D148" s="65" t="s">
        <v>11</v>
      </c>
      <c r="E148" s="66"/>
      <c r="F148" s="66"/>
      <c r="G148" s="67"/>
      <c r="H148" s="65" t="s">
        <v>12</v>
      </c>
      <c r="I148" s="66"/>
      <c r="J148" s="66"/>
      <c r="K148" s="67"/>
      <c r="L148" s="65" t="s">
        <v>13</v>
      </c>
      <c r="M148" s="66"/>
      <c r="N148" s="66"/>
      <c r="O148" s="67"/>
      <c r="P148" s="65" t="s">
        <v>14</v>
      </c>
      <c r="Q148" s="66"/>
      <c r="R148" s="66"/>
      <c r="S148" s="67"/>
      <c r="T148" s="65" t="s">
        <v>15</v>
      </c>
      <c r="U148" s="66"/>
      <c r="V148" s="66"/>
      <c r="W148" s="67"/>
      <c r="X148" s="65" t="s">
        <v>16</v>
      </c>
      <c r="Y148" s="66"/>
      <c r="Z148" s="66"/>
      <c r="AA148" s="67"/>
      <c r="AB148" s="68" t="s">
        <v>17</v>
      </c>
      <c r="AC148" s="66"/>
      <c r="AD148" s="66"/>
      <c r="AE148" s="67"/>
      <c r="AF148" s="68" t="s">
        <v>18</v>
      </c>
      <c r="AG148" s="66"/>
      <c r="AH148" s="66"/>
      <c r="AI148" s="67"/>
      <c r="AJ148" s="68" t="s">
        <v>19</v>
      </c>
      <c r="AK148" s="66"/>
      <c r="AL148" s="66"/>
      <c r="AM148" s="67"/>
      <c r="AN148" s="65" t="s">
        <v>20</v>
      </c>
      <c r="AO148" s="66"/>
      <c r="AP148" s="66"/>
      <c r="AQ148" s="67"/>
      <c r="AR148" s="65" t="s">
        <v>21</v>
      </c>
      <c r="AS148" s="66"/>
      <c r="AT148" s="66"/>
      <c r="AU148" s="67"/>
      <c r="AV148" s="65" t="s">
        <v>22</v>
      </c>
      <c r="AW148" s="66"/>
      <c r="AX148" s="66"/>
      <c r="AY148" s="67"/>
      <c r="AZ148" s="65" t="s">
        <v>23</v>
      </c>
      <c r="BA148" s="66"/>
      <c r="BB148" s="66"/>
      <c r="BC148" s="67"/>
      <c r="BD148" s="65" t="s">
        <v>24</v>
      </c>
      <c r="BE148" s="66"/>
      <c r="BF148" s="66"/>
      <c r="BG148" s="67"/>
      <c r="BH148" s="65" t="s">
        <v>25</v>
      </c>
      <c r="BI148" s="66"/>
      <c r="BJ148" s="66"/>
      <c r="BK148" s="67"/>
      <c r="BL148" s="65" t="s">
        <v>26</v>
      </c>
      <c r="BM148" s="66"/>
      <c r="BN148" s="66"/>
      <c r="BO148" s="67"/>
      <c r="BP148" s="65" t="s">
        <v>27</v>
      </c>
      <c r="BQ148" s="66"/>
      <c r="BR148" s="66"/>
      <c r="BS148" s="67"/>
      <c r="BT148" s="68" t="s">
        <v>28</v>
      </c>
      <c r="BU148" s="66"/>
      <c r="BV148" s="66"/>
      <c r="BW148" s="67"/>
      <c r="BX148" s="68" t="s">
        <v>29</v>
      </c>
      <c r="BY148" s="66"/>
      <c r="BZ148" s="66"/>
      <c r="CA148" s="67"/>
      <c r="CB148" s="68" t="s">
        <v>30</v>
      </c>
      <c r="CC148" s="66"/>
      <c r="CD148" s="66"/>
      <c r="CE148" s="67"/>
      <c r="CF148" s="68" t="s">
        <v>31</v>
      </c>
      <c r="CG148" s="66"/>
      <c r="CH148" s="66"/>
      <c r="CI148" s="67"/>
      <c r="CJ148" s="68" t="s">
        <v>32</v>
      </c>
      <c r="CK148" s="66"/>
      <c r="CL148" s="66"/>
      <c r="CM148" s="67"/>
      <c r="CN148" s="65" t="s">
        <v>33</v>
      </c>
      <c r="CO148" s="66"/>
      <c r="CP148" s="66"/>
      <c r="CQ148" s="67"/>
      <c r="CR148" s="65" t="s">
        <v>34</v>
      </c>
      <c r="CS148" s="66"/>
      <c r="CT148" s="66"/>
      <c r="CU148" s="67"/>
      <c r="CV148" s="65" t="s">
        <v>35</v>
      </c>
      <c r="CW148" s="66"/>
      <c r="CX148" s="66"/>
      <c r="CY148" s="67"/>
      <c r="CZ148" s="69" t="s">
        <v>36</v>
      </c>
      <c r="DA148" s="66"/>
      <c r="DB148" s="66"/>
      <c r="DC148" s="67"/>
      <c r="DD148" s="65" t="s">
        <v>37</v>
      </c>
      <c r="DE148" s="66"/>
      <c r="DF148" s="66"/>
      <c r="DG148" s="67"/>
      <c r="DH148" s="65" t="s">
        <v>38</v>
      </c>
      <c r="DI148" s="66"/>
      <c r="DJ148" s="66"/>
      <c r="DK148" s="67"/>
      <c r="DL148" s="65" t="s">
        <v>39</v>
      </c>
      <c r="DM148" s="66"/>
      <c r="DN148" s="66"/>
      <c r="DO148" s="67"/>
      <c r="DP148" s="65" t="s">
        <v>40</v>
      </c>
      <c r="DQ148" s="66"/>
      <c r="DR148" s="66"/>
      <c r="DS148" s="67"/>
      <c r="DT148" s="68" t="s">
        <v>41</v>
      </c>
      <c r="DU148" s="66"/>
      <c r="DV148" s="66"/>
      <c r="DW148" s="67"/>
      <c r="DX148" s="68" t="s">
        <v>42</v>
      </c>
      <c r="DY148" s="66"/>
      <c r="DZ148" s="66"/>
      <c r="EA148" s="67"/>
      <c r="EB148" s="68" t="s">
        <v>43</v>
      </c>
      <c r="EC148" s="66"/>
      <c r="ED148" s="66"/>
      <c r="EE148" s="67"/>
      <c r="EF148" s="68" t="s">
        <v>44</v>
      </c>
      <c r="EG148" s="66"/>
      <c r="EH148" s="66"/>
      <c r="EI148" s="67"/>
      <c r="EJ148" s="65" t="s">
        <v>45</v>
      </c>
      <c r="EK148" s="66"/>
      <c r="EL148" s="66"/>
      <c r="EM148" s="67"/>
      <c r="EN148" s="65" t="s">
        <v>46</v>
      </c>
      <c r="EO148" s="66"/>
      <c r="EP148" s="66"/>
      <c r="EQ148" s="67"/>
      <c r="ER148" s="65" t="s">
        <v>47</v>
      </c>
      <c r="ES148" s="66"/>
      <c r="ET148" s="66"/>
      <c r="EU148" s="67"/>
      <c r="EV148" s="65" t="s">
        <v>48</v>
      </c>
      <c r="EW148" s="66"/>
      <c r="EX148" s="66"/>
      <c r="EY148" s="67"/>
      <c r="EZ148" s="65" t="s">
        <v>49</v>
      </c>
      <c r="FA148" s="66"/>
      <c r="FB148" s="66"/>
      <c r="FC148" s="67"/>
      <c r="FD148" s="65" t="s">
        <v>50</v>
      </c>
      <c r="FE148" s="66"/>
      <c r="FF148" s="66"/>
      <c r="FG148" s="67"/>
      <c r="FH148" s="68" t="s">
        <v>51</v>
      </c>
      <c r="FI148" s="66"/>
      <c r="FJ148" s="66"/>
      <c r="FK148" s="67"/>
      <c r="FL148" s="68" t="s">
        <v>52</v>
      </c>
      <c r="FM148" s="66"/>
      <c r="FN148" s="66"/>
      <c r="FO148" s="67"/>
    </row>
    <row r="149" spans="1:171" ht="15.75" customHeight="1" x14ac:dyDescent="0.2">
      <c r="A149" s="14">
        <v>1</v>
      </c>
      <c r="B149" s="14">
        <v>5</v>
      </c>
      <c r="C149" s="14" t="s">
        <v>160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</row>
    <row r="150" spans="1:171" ht="15.75" customHeight="1" x14ac:dyDescent="0.2">
      <c r="A150" s="14">
        <v>2</v>
      </c>
      <c r="B150" s="14">
        <v>2</v>
      </c>
      <c r="C150" s="14" t="s">
        <v>161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</row>
    <row r="151" spans="1:171" ht="15.75" customHeight="1" x14ac:dyDescent="0.2">
      <c r="A151" s="14">
        <v>3</v>
      </c>
      <c r="B151" s="14">
        <v>4</v>
      </c>
      <c r="C151" s="14" t="s">
        <v>162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</row>
    <row r="152" spans="1:171" ht="15.75" customHeight="1" x14ac:dyDescent="0.2">
      <c r="A152" s="14">
        <v>4</v>
      </c>
      <c r="B152" s="14">
        <v>1</v>
      </c>
      <c r="C152" s="14" t="s">
        <v>163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</row>
    <row r="153" spans="1:171" ht="15.75" customHeight="1" x14ac:dyDescent="0.2">
      <c r="A153" s="14">
        <v>5</v>
      </c>
      <c r="B153" s="14">
        <v>9</v>
      </c>
      <c r="C153" s="14" t="s">
        <v>164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</row>
    <row r="154" spans="1:171" ht="15.75" customHeight="1" x14ac:dyDescent="0.2">
      <c r="A154" s="14">
        <v>6</v>
      </c>
      <c r="B154" s="14">
        <v>3</v>
      </c>
      <c r="C154" s="14" t="s">
        <v>165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</row>
    <row r="155" spans="1:171" ht="15.75" customHeight="1" x14ac:dyDescent="0.2">
      <c r="A155" s="14">
        <v>7</v>
      </c>
      <c r="B155" s="14">
        <v>10</v>
      </c>
      <c r="C155" s="14" t="s">
        <v>166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</row>
    <row r="156" spans="1:171" ht="15.75" customHeight="1" x14ac:dyDescent="0.2">
      <c r="A156" s="14">
        <v>8</v>
      </c>
      <c r="B156" s="14">
        <v>6</v>
      </c>
      <c r="C156" s="14" t="s">
        <v>167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</row>
    <row r="157" spans="1:171" ht="15.75" customHeight="1" x14ac:dyDescent="0.2">
      <c r="A157" s="14">
        <v>9</v>
      </c>
      <c r="B157" s="14">
        <v>8</v>
      </c>
      <c r="C157" s="14" t="s">
        <v>168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</row>
    <row r="158" spans="1:171" ht="15.75" customHeight="1" x14ac:dyDescent="0.2">
      <c r="A158" s="14">
        <v>10</v>
      </c>
      <c r="B158" s="14">
        <v>7</v>
      </c>
      <c r="C158" s="14" t="s">
        <v>169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</row>
    <row r="159" spans="1:171" ht="15.75" customHeight="1" x14ac:dyDescent="0.2">
      <c r="A159" s="14">
        <v>11</v>
      </c>
      <c r="B159" s="14">
        <v>11</v>
      </c>
      <c r="C159" s="14" t="s">
        <v>170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</row>
    <row r="160" spans="1:171" ht="15.75" customHeight="1" x14ac:dyDescent="0.2">
      <c r="A160" s="25"/>
      <c r="B160" s="25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</row>
    <row r="161" spans="1:171" ht="15.75" customHeight="1" x14ac:dyDescent="0.2">
      <c r="C161" s="10" t="s">
        <v>171</v>
      </c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</row>
    <row r="162" spans="1:171" ht="15.75" customHeight="1" x14ac:dyDescent="0.2">
      <c r="A162" s="14" t="s">
        <v>8</v>
      </c>
      <c r="B162" s="11" t="s">
        <v>9</v>
      </c>
      <c r="C162" s="14" t="s">
        <v>6</v>
      </c>
      <c r="D162" s="65" t="s">
        <v>11</v>
      </c>
      <c r="E162" s="66"/>
      <c r="F162" s="66"/>
      <c r="G162" s="67"/>
      <c r="H162" s="65" t="s">
        <v>12</v>
      </c>
      <c r="I162" s="66"/>
      <c r="J162" s="66"/>
      <c r="K162" s="67"/>
      <c r="L162" s="65" t="s">
        <v>13</v>
      </c>
      <c r="M162" s="66"/>
      <c r="N162" s="66"/>
      <c r="O162" s="67"/>
      <c r="P162" s="65" t="s">
        <v>14</v>
      </c>
      <c r="Q162" s="66"/>
      <c r="R162" s="66"/>
      <c r="S162" s="67"/>
      <c r="T162" s="65" t="s">
        <v>15</v>
      </c>
      <c r="U162" s="66"/>
      <c r="V162" s="66"/>
      <c r="W162" s="67"/>
      <c r="X162" s="65" t="s">
        <v>16</v>
      </c>
      <c r="Y162" s="66"/>
      <c r="Z162" s="66"/>
      <c r="AA162" s="67"/>
      <c r="AB162" s="68" t="s">
        <v>17</v>
      </c>
      <c r="AC162" s="66"/>
      <c r="AD162" s="66"/>
      <c r="AE162" s="67"/>
      <c r="AF162" s="68" t="s">
        <v>18</v>
      </c>
      <c r="AG162" s="66"/>
      <c r="AH162" s="66"/>
      <c r="AI162" s="67"/>
      <c r="AJ162" s="68" t="s">
        <v>19</v>
      </c>
      <c r="AK162" s="66"/>
      <c r="AL162" s="66"/>
      <c r="AM162" s="67"/>
      <c r="AN162" s="65" t="s">
        <v>20</v>
      </c>
      <c r="AO162" s="66"/>
      <c r="AP162" s="66"/>
      <c r="AQ162" s="67"/>
      <c r="AR162" s="65" t="s">
        <v>21</v>
      </c>
      <c r="AS162" s="66"/>
      <c r="AT162" s="66"/>
      <c r="AU162" s="67"/>
      <c r="AV162" s="65" t="s">
        <v>22</v>
      </c>
      <c r="AW162" s="66"/>
      <c r="AX162" s="66"/>
      <c r="AY162" s="67"/>
      <c r="AZ162" s="65" t="s">
        <v>23</v>
      </c>
      <c r="BA162" s="66"/>
      <c r="BB162" s="66"/>
      <c r="BC162" s="67"/>
      <c r="BD162" s="65" t="s">
        <v>24</v>
      </c>
      <c r="BE162" s="66"/>
      <c r="BF162" s="66"/>
      <c r="BG162" s="67"/>
      <c r="BH162" s="65" t="s">
        <v>25</v>
      </c>
      <c r="BI162" s="66"/>
      <c r="BJ162" s="66"/>
      <c r="BK162" s="67"/>
      <c r="BL162" s="65" t="s">
        <v>26</v>
      </c>
      <c r="BM162" s="66"/>
      <c r="BN162" s="66"/>
      <c r="BO162" s="67"/>
      <c r="BP162" s="65" t="s">
        <v>27</v>
      </c>
      <c r="BQ162" s="66"/>
      <c r="BR162" s="66"/>
      <c r="BS162" s="67"/>
      <c r="BT162" s="68" t="s">
        <v>28</v>
      </c>
      <c r="BU162" s="66"/>
      <c r="BV162" s="66"/>
      <c r="BW162" s="67"/>
      <c r="BX162" s="68" t="s">
        <v>29</v>
      </c>
      <c r="BY162" s="66"/>
      <c r="BZ162" s="66"/>
      <c r="CA162" s="67"/>
      <c r="CB162" s="68" t="s">
        <v>30</v>
      </c>
      <c r="CC162" s="66"/>
      <c r="CD162" s="66"/>
      <c r="CE162" s="67"/>
      <c r="CF162" s="68" t="s">
        <v>31</v>
      </c>
      <c r="CG162" s="66"/>
      <c r="CH162" s="66"/>
      <c r="CI162" s="67"/>
      <c r="CJ162" s="68" t="s">
        <v>32</v>
      </c>
      <c r="CK162" s="66"/>
      <c r="CL162" s="66"/>
      <c r="CM162" s="67"/>
      <c r="CN162" s="65" t="s">
        <v>33</v>
      </c>
      <c r="CO162" s="66"/>
      <c r="CP162" s="66"/>
      <c r="CQ162" s="67"/>
      <c r="CR162" s="65" t="s">
        <v>34</v>
      </c>
      <c r="CS162" s="66"/>
      <c r="CT162" s="66"/>
      <c r="CU162" s="67"/>
      <c r="CV162" s="65" t="s">
        <v>35</v>
      </c>
      <c r="CW162" s="66"/>
      <c r="CX162" s="66"/>
      <c r="CY162" s="67"/>
      <c r="CZ162" s="65" t="s">
        <v>36</v>
      </c>
      <c r="DA162" s="66"/>
      <c r="DB162" s="66"/>
      <c r="DC162" s="67"/>
      <c r="DD162" s="65" t="s">
        <v>37</v>
      </c>
      <c r="DE162" s="66"/>
      <c r="DF162" s="66"/>
      <c r="DG162" s="67"/>
      <c r="DH162" s="65" t="s">
        <v>38</v>
      </c>
      <c r="DI162" s="66"/>
      <c r="DJ162" s="66"/>
      <c r="DK162" s="67"/>
      <c r="DL162" s="65" t="s">
        <v>39</v>
      </c>
      <c r="DM162" s="66"/>
      <c r="DN162" s="66"/>
      <c r="DO162" s="67"/>
      <c r="DP162" s="65" t="s">
        <v>40</v>
      </c>
      <c r="DQ162" s="66"/>
      <c r="DR162" s="66"/>
      <c r="DS162" s="67"/>
      <c r="DT162" s="68" t="s">
        <v>41</v>
      </c>
      <c r="DU162" s="66"/>
      <c r="DV162" s="66"/>
      <c r="DW162" s="67"/>
      <c r="DX162" s="68" t="s">
        <v>42</v>
      </c>
      <c r="DY162" s="66"/>
      <c r="DZ162" s="66"/>
      <c r="EA162" s="67"/>
      <c r="EB162" s="68" t="s">
        <v>43</v>
      </c>
      <c r="EC162" s="66"/>
      <c r="ED162" s="66"/>
      <c r="EE162" s="67"/>
      <c r="EF162" s="68" t="s">
        <v>44</v>
      </c>
      <c r="EG162" s="66"/>
      <c r="EH162" s="66"/>
      <c r="EI162" s="67"/>
      <c r="EJ162" s="65" t="s">
        <v>45</v>
      </c>
      <c r="EK162" s="66"/>
      <c r="EL162" s="66"/>
      <c r="EM162" s="67"/>
      <c r="EN162" s="65" t="s">
        <v>46</v>
      </c>
      <c r="EO162" s="66"/>
      <c r="EP162" s="66"/>
      <c r="EQ162" s="67"/>
      <c r="ER162" s="65" t="s">
        <v>47</v>
      </c>
      <c r="ES162" s="66"/>
      <c r="ET162" s="66"/>
      <c r="EU162" s="67"/>
      <c r="EV162" s="65" t="s">
        <v>48</v>
      </c>
      <c r="EW162" s="66"/>
      <c r="EX162" s="66"/>
      <c r="EY162" s="67"/>
      <c r="EZ162" s="65" t="s">
        <v>49</v>
      </c>
      <c r="FA162" s="66"/>
      <c r="FB162" s="66"/>
      <c r="FC162" s="67"/>
      <c r="FD162" s="65" t="s">
        <v>50</v>
      </c>
      <c r="FE162" s="66"/>
      <c r="FF162" s="66"/>
      <c r="FG162" s="67"/>
      <c r="FH162" s="68" t="s">
        <v>51</v>
      </c>
      <c r="FI162" s="66"/>
      <c r="FJ162" s="66"/>
      <c r="FK162" s="67"/>
      <c r="FL162" s="68" t="s">
        <v>52</v>
      </c>
      <c r="FM162" s="66"/>
      <c r="FN162" s="66"/>
      <c r="FO162" s="67"/>
    </row>
    <row r="163" spans="1:171" ht="15.75" customHeight="1" x14ac:dyDescent="0.2">
      <c r="A163" s="14">
        <v>1</v>
      </c>
      <c r="B163" s="14">
        <v>7</v>
      </c>
      <c r="C163" s="14" t="s">
        <v>172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</row>
    <row r="164" spans="1:171" ht="15.75" customHeight="1" x14ac:dyDescent="0.2">
      <c r="A164" s="14">
        <v>2</v>
      </c>
      <c r="B164" s="14">
        <v>8</v>
      </c>
      <c r="C164" s="14" t="s">
        <v>173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</row>
    <row r="165" spans="1:171" ht="15.75" customHeight="1" x14ac:dyDescent="0.2">
      <c r="A165" s="14">
        <v>3</v>
      </c>
      <c r="B165" s="14">
        <v>1</v>
      </c>
      <c r="C165" s="14" t="s">
        <v>174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</row>
    <row r="166" spans="1:171" ht="15.75" customHeight="1" x14ac:dyDescent="0.2">
      <c r="A166" s="14">
        <v>4</v>
      </c>
      <c r="B166" s="14">
        <v>2</v>
      </c>
      <c r="C166" s="14" t="s">
        <v>175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</row>
    <row r="167" spans="1:171" ht="15.75" customHeight="1" x14ac:dyDescent="0.2">
      <c r="A167" s="14">
        <v>5</v>
      </c>
      <c r="B167" s="14">
        <v>4</v>
      </c>
      <c r="C167" s="14" t="s">
        <v>176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</row>
    <row r="168" spans="1:171" ht="15.75" customHeight="1" x14ac:dyDescent="0.2">
      <c r="A168" s="14">
        <v>6</v>
      </c>
      <c r="B168" s="14">
        <v>5</v>
      </c>
      <c r="C168" s="14" t="s">
        <v>177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</row>
    <row r="169" spans="1:171" ht="15.75" customHeight="1" x14ac:dyDescent="0.2">
      <c r="A169" s="14">
        <v>7</v>
      </c>
      <c r="B169" s="14">
        <v>10</v>
      </c>
      <c r="C169" s="14" t="s">
        <v>178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</row>
    <row r="170" spans="1:171" ht="15.75" customHeight="1" x14ac:dyDescent="0.2">
      <c r="A170" s="14">
        <v>8</v>
      </c>
      <c r="B170" s="14">
        <v>6</v>
      </c>
      <c r="C170" s="14" t="s">
        <v>179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</row>
    <row r="171" spans="1:171" ht="15.75" customHeight="1" x14ac:dyDescent="0.2">
      <c r="A171" s="14">
        <v>9</v>
      </c>
      <c r="B171" s="14">
        <v>3</v>
      </c>
      <c r="C171" s="14" t="s">
        <v>180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</row>
    <row r="172" spans="1:171" ht="15.75" customHeight="1" x14ac:dyDescent="0.2">
      <c r="A172" s="14">
        <v>10</v>
      </c>
      <c r="B172" s="14"/>
      <c r="C172" s="14" t="s">
        <v>181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</row>
    <row r="173" spans="1:171" ht="15.75" customHeight="1" x14ac:dyDescent="0.2">
      <c r="A173" s="25"/>
      <c r="B173" s="25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</row>
    <row r="174" spans="1:171" ht="15.75" customHeight="1" x14ac:dyDescent="0.2">
      <c r="C174" s="10" t="s">
        <v>182</v>
      </c>
    </row>
    <row r="175" spans="1:171" ht="15.75" customHeight="1" x14ac:dyDescent="0.2">
      <c r="A175" s="14" t="s">
        <v>8</v>
      </c>
      <c r="B175" s="11" t="s">
        <v>9</v>
      </c>
      <c r="C175" s="14" t="s">
        <v>6</v>
      </c>
      <c r="D175" s="65" t="s">
        <v>11</v>
      </c>
      <c r="E175" s="66"/>
      <c r="F175" s="66"/>
      <c r="G175" s="67"/>
      <c r="H175" s="65" t="s">
        <v>12</v>
      </c>
      <c r="I175" s="66"/>
      <c r="J175" s="66"/>
      <c r="K175" s="67"/>
      <c r="L175" s="65" t="s">
        <v>13</v>
      </c>
      <c r="M175" s="66"/>
      <c r="N175" s="66"/>
      <c r="O175" s="67"/>
      <c r="P175" s="65" t="s">
        <v>14</v>
      </c>
      <c r="Q175" s="66"/>
      <c r="R175" s="66"/>
      <c r="S175" s="67"/>
      <c r="T175" s="65" t="s">
        <v>15</v>
      </c>
      <c r="U175" s="66"/>
      <c r="V175" s="66"/>
      <c r="W175" s="67"/>
      <c r="X175" s="65" t="s">
        <v>16</v>
      </c>
      <c r="Y175" s="66"/>
      <c r="Z175" s="66"/>
      <c r="AA175" s="67"/>
      <c r="AB175" s="68" t="s">
        <v>17</v>
      </c>
      <c r="AC175" s="66"/>
      <c r="AD175" s="66"/>
      <c r="AE175" s="67"/>
      <c r="AF175" s="68" t="s">
        <v>18</v>
      </c>
      <c r="AG175" s="66"/>
      <c r="AH175" s="66"/>
      <c r="AI175" s="67"/>
      <c r="AJ175" s="68" t="s">
        <v>19</v>
      </c>
      <c r="AK175" s="66"/>
      <c r="AL175" s="66"/>
      <c r="AM175" s="67"/>
      <c r="AN175" s="65" t="s">
        <v>20</v>
      </c>
      <c r="AO175" s="66"/>
      <c r="AP175" s="66"/>
      <c r="AQ175" s="67"/>
      <c r="AR175" s="65" t="s">
        <v>21</v>
      </c>
      <c r="AS175" s="66"/>
      <c r="AT175" s="66"/>
      <c r="AU175" s="67"/>
      <c r="AV175" s="65" t="s">
        <v>22</v>
      </c>
      <c r="AW175" s="66"/>
      <c r="AX175" s="66"/>
      <c r="AY175" s="67"/>
      <c r="AZ175" s="65" t="s">
        <v>23</v>
      </c>
      <c r="BA175" s="66"/>
      <c r="BB175" s="66"/>
      <c r="BC175" s="67"/>
      <c r="BD175" s="65" t="s">
        <v>24</v>
      </c>
      <c r="BE175" s="66"/>
      <c r="BF175" s="66"/>
      <c r="BG175" s="67"/>
      <c r="BH175" s="65" t="s">
        <v>25</v>
      </c>
      <c r="BI175" s="66"/>
      <c r="BJ175" s="66"/>
      <c r="BK175" s="67"/>
      <c r="BL175" s="65" t="s">
        <v>26</v>
      </c>
      <c r="BM175" s="66"/>
      <c r="BN175" s="66"/>
      <c r="BO175" s="67"/>
      <c r="BP175" s="65" t="s">
        <v>27</v>
      </c>
      <c r="BQ175" s="66"/>
      <c r="BR175" s="66"/>
      <c r="BS175" s="67"/>
      <c r="BT175" s="68" t="s">
        <v>28</v>
      </c>
      <c r="BU175" s="66"/>
      <c r="BV175" s="66"/>
      <c r="BW175" s="67"/>
      <c r="BX175" s="68" t="s">
        <v>29</v>
      </c>
      <c r="BY175" s="66"/>
      <c r="BZ175" s="66"/>
      <c r="CA175" s="67"/>
      <c r="CB175" s="68" t="s">
        <v>30</v>
      </c>
      <c r="CC175" s="66"/>
      <c r="CD175" s="66"/>
      <c r="CE175" s="67"/>
      <c r="CF175" s="68" t="s">
        <v>31</v>
      </c>
      <c r="CG175" s="66"/>
      <c r="CH175" s="66"/>
      <c r="CI175" s="67"/>
      <c r="CJ175" s="68" t="s">
        <v>32</v>
      </c>
      <c r="CK175" s="66"/>
      <c r="CL175" s="66"/>
      <c r="CM175" s="67"/>
      <c r="CN175" s="65" t="s">
        <v>33</v>
      </c>
      <c r="CO175" s="66"/>
      <c r="CP175" s="66"/>
      <c r="CQ175" s="67"/>
      <c r="CR175" s="65" t="s">
        <v>34</v>
      </c>
      <c r="CS175" s="66"/>
      <c r="CT175" s="66"/>
      <c r="CU175" s="67"/>
      <c r="CV175" s="65" t="s">
        <v>35</v>
      </c>
      <c r="CW175" s="66"/>
      <c r="CX175" s="66"/>
      <c r="CY175" s="67"/>
      <c r="CZ175" s="65" t="s">
        <v>36</v>
      </c>
      <c r="DA175" s="66"/>
      <c r="DB175" s="66"/>
      <c r="DC175" s="67"/>
      <c r="DD175" s="65" t="s">
        <v>37</v>
      </c>
      <c r="DE175" s="66"/>
      <c r="DF175" s="66"/>
      <c r="DG175" s="67"/>
      <c r="DH175" s="65" t="s">
        <v>38</v>
      </c>
      <c r="DI175" s="66"/>
      <c r="DJ175" s="66"/>
      <c r="DK175" s="67"/>
      <c r="DL175" s="65" t="s">
        <v>39</v>
      </c>
      <c r="DM175" s="66"/>
      <c r="DN175" s="66"/>
      <c r="DO175" s="67"/>
      <c r="DP175" s="65" t="s">
        <v>40</v>
      </c>
      <c r="DQ175" s="66"/>
      <c r="DR175" s="66"/>
      <c r="DS175" s="67"/>
      <c r="DT175" s="68" t="s">
        <v>41</v>
      </c>
      <c r="DU175" s="66"/>
      <c r="DV175" s="66"/>
      <c r="DW175" s="67"/>
      <c r="DX175" s="68" t="s">
        <v>42</v>
      </c>
      <c r="DY175" s="66"/>
      <c r="DZ175" s="66"/>
      <c r="EA175" s="67"/>
      <c r="EB175" s="68" t="s">
        <v>43</v>
      </c>
      <c r="EC175" s="66"/>
      <c r="ED175" s="66"/>
      <c r="EE175" s="67"/>
      <c r="EF175" s="68" t="s">
        <v>44</v>
      </c>
      <c r="EG175" s="66"/>
      <c r="EH175" s="66"/>
      <c r="EI175" s="67"/>
      <c r="EJ175" s="65" t="s">
        <v>45</v>
      </c>
      <c r="EK175" s="66"/>
      <c r="EL175" s="66"/>
      <c r="EM175" s="67"/>
      <c r="EN175" s="65" t="s">
        <v>46</v>
      </c>
      <c r="EO175" s="66"/>
      <c r="EP175" s="66"/>
      <c r="EQ175" s="67"/>
      <c r="ER175" s="65" t="s">
        <v>47</v>
      </c>
      <c r="ES175" s="66"/>
      <c r="ET175" s="66"/>
      <c r="EU175" s="67"/>
      <c r="EV175" s="65" t="s">
        <v>48</v>
      </c>
      <c r="EW175" s="66"/>
      <c r="EX175" s="66"/>
      <c r="EY175" s="67"/>
      <c r="EZ175" s="65" t="s">
        <v>49</v>
      </c>
      <c r="FA175" s="66"/>
      <c r="FB175" s="66"/>
      <c r="FC175" s="67"/>
      <c r="FD175" s="65" t="s">
        <v>50</v>
      </c>
      <c r="FE175" s="66"/>
      <c r="FF175" s="66"/>
      <c r="FG175" s="67"/>
      <c r="FH175" s="68" t="s">
        <v>51</v>
      </c>
      <c r="FI175" s="66"/>
      <c r="FJ175" s="66"/>
      <c r="FK175" s="67"/>
      <c r="FL175" s="68" t="s">
        <v>52</v>
      </c>
      <c r="FM175" s="66"/>
      <c r="FN175" s="66"/>
      <c r="FO175" s="67"/>
    </row>
    <row r="176" spans="1:171" ht="15.75" customHeight="1" x14ac:dyDescent="0.2">
      <c r="A176" s="14">
        <v>1</v>
      </c>
      <c r="B176" s="14">
        <v>1</v>
      </c>
      <c r="C176" s="14" t="s">
        <v>183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</row>
    <row r="177" spans="1:178" ht="15.75" customHeight="1" x14ac:dyDescent="0.2">
      <c r="A177" s="14">
        <v>2</v>
      </c>
      <c r="B177" s="14">
        <v>2</v>
      </c>
      <c r="C177" s="14" t="s">
        <v>184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</row>
    <row r="178" spans="1:178" ht="15.75" customHeight="1" x14ac:dyDescent="0.2">
      <c r="A178" s="32"/>
      <c r="B178" s="25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</row>
    <row r="179" spans="1:178" ht="15.75" customHeight="1" x14ac:dyDescent="0.2">
      <c r="C179" s="10" t="s">
        <v>185</v>
      </c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</row>
    <row r="180" spans="1:178" ht="15.75" customHeight="1" x14ac:dyDescent="0.2">
      <c r="A180" s="14" t="s">
        <v>8</v>
      </c>
      <c r="B180" s="11" t="s">
        <v>9</v>
      </c>
      <c r="C180" s="14" t="s">
        <v>6</v>
      </c>
      <c r="D180" s="65" t="s">
        <v>186</v>
      </c>
      <c r="E180" s="66"/>
      <c r="F180" s="66"/>
      <c r="G180" s="67"/>
      <c r="H180" s="65" t="s">
        <v>12</v>
      </c>
      <c r="I180" s="66"/>
      <c r="J180" s="66"/>
      <c r="K180" s="67"/>
      <c r="L180" s="65" t="s">
        <v>13</v>
      </c>
      <c r="M180" s="66"/>
      <c r="N180" s="66"/>
      <c r="O180" s="67"/>
      <c r="P180" s="65" t="s">
        <v>14</v>
      </c>
      <c r="Q180" s="66"/>
      <c r="R180" s="66"/>
      <c r="S180" s="67"/>
      <c r="T180" s="65" t="s">
        <v>15</v>
      </c>
      <c r="U180" s="66"/>
      <c r="V180" s="66"/>
      <c r="W180" s="67"/>
      <c r="X180" s="65" t="s">
        <v>16</v>
      </c>
      <c r="Y180" s="66"/>
      <c r="Z180" s="66"/>
      <c r="AA180" s="67"/>
      <c r="AB180" s="68" t="s">
        <v>17</v>
      </c>
      <c r="AC180" s="66"/>
      <c r="AD180" s="66"/>
      <c r="AE180" s="67"/>
      <c r="AF180" s="68" t="s">
        <v>18</v>
      </c>
      <c r="AG180" s="66"/>
      <c r="AH180" s="66"/>
      <c r="AI180" s="67"/>
      <c r="AJ180" s="68" t="s">
        <v>19</v>
      </c>
      <c r="AK180" s="66"/>
      <c r="AL180" s="66"/>
      <c r="AM180" s="67"/>
      <c r="AN180" s="65" t="s">
        <v>20</v>
      </c>
      <c r="AO180" s="66"/>
      <c r="AP180" s="66"/>
      <c r="AQ180" s="67"/>
      <c r="AR180" s="65" t="s">
        <v>21</v>
      </c>
      <c r="AS180" s="66"/>
      <c r="AT180" s="66"/>
      <c r="AU180" s="67"/>
      <c r="AV180" s="65" t="s">
        <v>22</v>
      </c>
      <c r="AW180" s="66"/>
      <c r="AX180" s="66"/>
      <c r="AY180" s="67"/>
      <c r="AZ180" s="65" t="s">
        <v>23</v>
      </c>
      <c r="BA180" s="66"/>
      <c r="BB180" s="66"/>
      <c r="BC180" s="67"/>
      <c r="BD180" s="65" t="s">
        <v>24</v>
      </c>
      <c r="BE180" s="66"/>
      <c r="BF180" s="66"/>
      <c r="BG180" s="67"/>
      <c r="BH180" s="65" t="s">
        <v>25</v>
      </c>
      <c r="BI180" s="66"/>
      <c r="BJ180" s="66"/>
      <c r="BK180" s="67"/>
      <c r="BL180" s="65" t="s">
        <v>26</v>
      </c>
      <c r="BM180" s="66"/>
      <c r="BN180" s="66"/>
      <c r="BO180" s="67"/>
      <c r="BP180" s="65" t="s">
        <v>27</v>
      </c>
      <c r="BQ180" s="66"/>
      <c r="BR180" s="66"/>
      <c r="BS180" s="67"/>
      <c r="BT180" s="68" t="s">
        <v>28</v>
      </c>
      <c r="BU180" s="66"/>
      <c r="BV180" s="66"/>
      <c r="BW180" s="67"/>
      <c r="BX180" s="68" t="s">
        <v>29</v>
      </c>
      <c r="BY180" s="66"/>
      <c r="BZ180" s="66"/>
      <c r="CA180" s="67"/>
      <c r="CB180" s="68" t="s">
        <v>30</v>
      </c>
      <c r="CC180" s="66"/>
      <c r="CD180" s="66"/>
      <c r="CE180" s="67"/>
      <c r="CF180" s="68" t="s">
        <v>31</v>
      </c>
      <c r="CG180" s="66"/>
      <c r="CH180" s="66"/>
      <c r="CI180" s="67"/>
      <c r="CJ180" s="68" t="s">
        <v>32</v>
      </c>
      <c r="CK180" s="66"/>
      <c r="CL180" s="66"/>
      <c r="CM180" s="67"/>
      <c r="CN180" s="65" t="s">
        <v>33</v>
      </c>
      <c r="CO180" s="66"/>
      <c r="CP180" s="66"/>
      <c r="CQ180" s="67"/>
      <c r="CR180" s="65" t="s">
        <v>34</v>
      </c>
      <c r="CS180" s="66"/>
      <c r="CT180" s="66"/>
      <c r="CU180" s="67"/>
      <c r="CV180" s="65" t="s">
        <v>35</v>
      </c>
      <c r="CW180" s="66"/>
      <c r="CX180" s="66"/>
      <c r="CY180" s="67"/>
      <c r="CZ180" s="65" t="s">
        <v>36</v>
      </c>
      <c r="DA180" s="66"/>
      <c r="DB180" s="66"/>
      <c r="DC180" s="67"/>
      <c r="DD180" s="65" t="s">
        <v>37</v>
      </c>
      <c r="DE180" s="66"/>
      <c r="DF180" s="66"/>
      <c r="DG180" s="67"/>
      <c r="DH180" s="65" t="s">
        <v>38</v>
      </c>
      <c r="DI180" s="66"/>
      <c r="DJ180" s="66"/>
      <c r="DK180" s="67"/>
      <c r="DL180" s="65" t="s">
        <v>39</v>
      </c>
      <c r="DM180" s="66"/>
      <c r="DN180" s="66"/>
      <c r="DO180" s="67"/>
      <c r="DP180" s="65" t="s">
        <v>40</v>
      </c>
      <c r="DQ180" s="66"/>
      <c r="DR180" s="66"/>
      <c r="DS180" s="67"/>
      <c r="DT180" s="68" t="s">
        <v>41</v>
      </c>
      <c r="DU180" s="66"/>
      <c r="DV180" s="66"/>
      <c r="DW180" s="67"/>
      <c r="DX180" s="68" t="s">
        <v>42</v>
      </c>
      <c r="DY180" s="66"/>
      <c r="DZ180" s="66"/>
      <c r="EA180" s="67"/>
      <c r="EB180" s="68" t="s">
        <v>43</v>
      </c>
      <c r="EC180" s="66"/>
      <c r="ED180" s="66"/>
      <c r="EE180" s="67"/>
      <c r="EF180" s="68" t="s">
        <v>44</v>
      </c>
      <c r="EG180" s="66"/>
      <c r="EH180" s="66"/>
      <c r="EI180" s="67"/>
      <c r="EJ180" s="65" t="s">
        <v>45</v>
      </c>
      <c r="EK180" s="66"/>
      <c r="EL180" s="66"/>
      <c r="EM180" s="67"/>
      <c r="EN180" s="65" t="s">
        <v>46</v>
      </c>
      <c r="EO180" s="66"/>
      <c r="EP180" s="66"/>
      <c r="EQ180" s="67"/>
      <c r="ER180" s="65" t="s">
        <v>47</v>
      </c>
      <c r="ES180" s="66"/>
      <c r="ET180" s="66"/>
      <c r="EU180" s="67"/>
      <c r="EV180" s="65" t="s">
        <v>48</v>
      </c>
      <c r="EW180" s="66"/>
      <c r="EX180" s="66"/>
      <c r="EY180" s="67"/>
      <c r="EZ180" s="65" t="s">
        <v>49</v>
      </c>
      <c r="FA180" s="66"/>
      <c r="FB180" s="66"/>
      <c r="FC180" s="67"/>
      <c r="FD180" s="65" t="s">
        <v>50</v>
      </c>
      <c r="FE180" s="66"/>
      <c r="FF180" s="66"/>
      <c r="FG180" s="67"/>
      <c r="FH180" s="68" t="s">
        <v>51</v>
      </c>
      <c r="FI180" s="66"/>
      <c r="FJ180" s="66"/>
      <c r="FK180" s="67"/>
      <c r="FL180" s="68" t="s">
        <v>52</v>
      </c>
      <c r="FM180" s="66"/>
      <c r="FN180" s="66"/>
      <c r="FO180" s="67"/>
    </row>
    <row r="181" spans="1:178" ht="15.75" customHeight="1" x14ac:dyDescent="0.2">
      <c r="A181" s="14">
        <v>1</v>
      </c>
      <c r="B181" s="14">
        <v>2</v>
      </c>
      <c r="C181" s="14" t="s">
        <v>187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</row>
    <row r="182" spans="1:178" ht="15.75" customHeight="1" x14ac:dyDescent="0.2">
      <c r="A182" s="14">
        <v>2</v>
      </c>
      <c r="B182" s="14">
        <v>5</v>
      </c>
      <c r="C182" s="14" t="s">
        <v>188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</row>
    <row r="183" spans="1:178" ht="15.75" customHeight="1" x14ac:dyDescent="0.2">
      <c r="A183" s="14">
        <v>3</v>
      </c>
      <c r="B183" s="14">
        <v>1</v>
      </c>
      <c r="C183" s="14" t="s">
        <v>189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</row>
    <row r="184" spans="1:178" ht="15.75" customHeight="1" x14ac:dyDescent="0.2">
      <c r="A184" s="14">
        <v>4</v>
      </c>
      <c r="B184" s="14">
        <v>4</v>
      </c>
      <c r="C184" s="14" t="s">
        <v>190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</row>
    <row r="185" spans="1:178" ht="15.75" customHeight="1" x14ac:dyDescent="0.2">
      <c r="A185" s="14">
        <v>5</v>
      </c>
      <c r="B185" s="14">
        <v>3</v>
      </c>
      <c r="C185" s="14" t="s">
        <v>191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</row>
    <row r="186" spans="1:178" ht="15.75" customHeight="1" x14ac:dyDescent="0.2">
      <c r="A186" s="32"/>
      <c r="B186" s="25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</row>
    <row r="187" spans="1:178" ht="15.75" customHeight="1" x14ac:dyDescent="0.2">
      <c r="C187" s="10" t="s">
        <v>192</v>
      </c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</row>
    <row r="188" spans="1:178" ht="15.75" customHeight="1" x14ac:dyDescent="0.2">
      <c r="A188" s="14" t="s">
        <v>8</v>
      </c>
      <c r="B188" s="11" t="s">
        <v>9</v>
      </c>
      <c r="C188" s="14" t="s">
        <v>6</v>
      </c>
      <c r="D188" s="65" t="s">
        <v>11</v>
      </c>
      <c r="E188" s="66"/>
      <c r="F188" s="66"/>
      <c r="G188" s="67"/>
      <c r="H188" s="65" t="s">
        <v>12</v>
      </c>
      <c r="I188" s="66"/>
      <c r="J188" s="66"/>
      <c r="K188" s="67"/>
      <c r="L188" s="65" t="s">
        <v>13</v>
      </c>
      <c r="M188" s="66"/>
      <c r="N188" s="66"/>
      <c r="O188" s="67"/>
      <c r="P188" s="65" t="s">
        <v>14</v>
      </c>
      <c r="Q188" s="66"/>
      <c r="R188" s="66"/>
      <c r="S188" s="67"/>
      <c r="T188" s="65" t="s">
        <v>15</v>
      </c>
      <c r="U188" s="66"/>
      <c r="V188" s="66"/>
      <c r="W188" s="67"/>
      <c r="X188" s="65" t="s">
        <v>16</v>
      </c>
      <c r="Y188" s="66"/>
      <c r="Z188" s="66"/>
      <c r="AA188" s="67"/>
      <c r="AB188" s="68" t="s">
        <v>17</v>
      </c>
      <c r="AC188" s="66"/>
      <c r="AD188" s="66"/>
      <c r="AE188" s="67"/>
      <c r="AF188" s="68" t="s">
        <v>18</v>
      </c>
      <c r="AG188" s="66"/>
      <c r="AH188" s="66"/>
      <c r="AI188" s="67"/>
      <c r="AJ188" s="68" t="s">
        <v>19</v>
      </c>
      <c r="AK188" s="66"/>
      <c r="AL188" s="66"/>
      <c r="AM188" s="67"/>
      <c r="AN188" s="65" t="s">
        <v>20</v>
      </c>
      <c r="AO188" s="66"/>
      <c r="AP188" s="66"/>
      <c r="AQ188" s="67"/>
      <c r="AR188" s="65" t="s">
        <v>21</v>
      </c>
      <c r="AS188" s="66"/>
      <c r="AT188" s="66"/>
      <c r="AU188" s="67"/>
      <c r="AV188" s="65" t="s">
        <v>22</v>
      </c>
      <c r="AW188" s="66"/>
      <c r="AX188" s="66"/>
      <c r="AY188" s="67"/>
      <c r="AZ188" s="65" t="s">
        <v>23</v>
      </c>
      <c r="BA188" s="66"/>
      <c r="BB188" s="66"/>
      <c r="BC188" s="67"/>
      <c r="BD188" s="65" t="s">
        <v>24</v>
      </c>
      <c r="BE188" s="66"/>
      <c r="BF188" s="66"/>
      <c r="BG188" s="67"/>
      <c r="BH188" s="65" t="s">
        <v>25</v>
      </c>
      <c r="BI188" s="66"/>
      <c r="BJ188" s="66"/>
      <c r="BK188" s="67"/>
      <c r="BL188" s="65" t="s">
        <v>26</v>
      </c>
      <c r="BM188" s="66"/>
      <c r="BN188" s="66"/>
      <c r="BO188" s="67"/>
      <c r="BP188" s="65" t="s">
        <v>27</v>
      </c>
      <c r="BQ188" s="66"/>
      <c r="BR188" s="66"/>
      <c r="BS188" s="67"/>
      <c r="BT188" s="68" t="s">
        <v>28</v>
      </c>
      <c r="BU188" s="66"/>
      <c r="BV188" s="66"/>
      <c r="BW188" s="67"/>
      <c r="BX188" s="68" t="s">
        <v>29</v>
      </c>
      <c r="BY188" s="66"/>
      <c r="BZ188" s="66"/>
      <c r="CA188" s="67"/>
      <c r="CB188" s="68" t="s">
        <v>30</v>
      </c>
      <c r="CC188" s="66"/>
      <c r="CD188" s="66"/>
      <c r="CE188" s="67"/>
      <c r="CF188" s="68" t="s">
        <v>31</v>
      </c>
      <c r="CG188" s="66"/>
      <c r="CH188" s="66"/>
      <c r="CI188" s="67"/>
      <c r="CJ188" s="68" t="s">
        <v>32</v>
      </c>
      <c r="CK188" s="66"/>
      <c r="CL188" s="66"/>
      <c r="CM188" s="67"/>
      <c r="CN188" s="65" t="s">
        <v>33</v>
      </c>
      <c r="CO188" s="66"/>
      <c r="CP188" s="66"/>
      <c r="CQ188" s="67"/>
      <c r="CR188" s="65" t="s">
        <v>34</v>
      </c>
      <c r="CS188" s="66"/>
      <c r="CT188" s="66"/>
      <c r="CU188" s="67"/>
      <c r="CV188" s="65" t="s">
        <v>35</v>
      </c>
      <c r="CW188" s="66"/>
      <c r="CX188" s="66"/>
      <c r="CY188" s="67"/>
      <c r="CZ188" s="65" t="s">
        <v>36</v>
      </c>
      <c r="DA188" s="66"/>
      <c r="DB188" s="66"/>
      <c r="DC188" s="67"/>
      <c r="DD188" s="65" t="s">
        <v>37</v>
      </c>
      <c r="DE188" s="66"/>
      <c r="DF188" s="66"/>
      <c r="DG188" s="67"/>
      <c r="DH188" s="65" t="s">
        <v>38</v>
      </c>
      <c r="DI188" s="66"/>
      <c r="DJ188" s="66"/>
      <c r="DK188" s="67"/>
      <c r="DL188" s="65" t="s">
        <v>39</v>
      </c>
      <c r="DM188" s="66"/>
      <c r="DN188" s="66"/>
      <c r="DO188" s="67"/>
      <c r="DP188" s="65" t="s">
        <v>40</v>
      </c>
      <c r="DQ188" s="66"/>
      <c r="DR188" s="66"/>
      <c r="DS188" s="67"/>
      <c r="DT188" s="68" t="s">
        <v>41</v>
      </c>
      <c r="DU188" s="66"/>
      <c r="DV188" s="66"/>
      <c r="DW188" s="67"/>
      <c r="DX188" s="68" t="s">
        <v>42</v>
      </c>
      <c r="DY188" s="66"/>
      <c r="DZ188" s="66"/>
      <c r="EA188" s="67"/>
      <c r="EB188" s="68" t="s">
        <v>43</v>
      </c>
      <c r="EC188" s="66"/>
      <c r="ED188" s="66"/>
      <c r="EE188" s="67"/>
      <c r="EF188" s="68" t="s">
        <v>44</v>
      </c>
      <c r="EG188" s="66"/>
      <c r="EH188" s="66"/>
      <c r="EI188" s="67"/>
      <c r="EJ188" s="65" t="s">
        <v>45</v>
      </c>
      <c r="EK188" s="66"/>
      <c r="EL188" s="66"/>
      <c r="EM188" s="67"/>
      <c r="EN188" s="65" t="s">
        <v>46</v>
      </c>
      <c r="EO188" s="66"/>
      <c r="EP188" s="66"/>
      <c r="EQ188" s="67"/>
      <c r="ER188" s="65" t="s">
        <v>47</v>
      </c>
      <c r="ES188" s="66"/>
      <c r="ET188" s="66"/>
      <c r="EU188" s="67"/>
      <c r="EV188" s="65" t="s">
        <v>48</v>
      </c>
      <c r="EW188" s="66"/>
      <c r="EX188" s="66"/>
      <c r="EY188" s="67"/>
      <c r="EZ188" s="65" t="s">
        <v>49</v>
      </c>
      <c r="FA188" s="66"/>
      <c r="FB188" s="66"/>
      <c r="FC188" s="67"/>
      <c r="FD188" s="65" t="s">
        <v>50</v>
      </c>
      <c r="FE188" s="66"/>
      <c r="FF188" s="66"/>
      <c r="FG188" s="67"/>
      <c r="FH188" s="68" t="s">
        <v>51</v>
      </c>
      <c r="FI188" s="66"/>
      <c r="FJ188" s="66"/>
      <c r="FK188" s="67"/>
      <c r="FL188" s="68" t="s">
        <v>52</v>
      </c>
      <c r="FM188" s="66"/>
      <c r="FN188" s="66"/>
      <c r="FO188" s="67"/>
    </row>
    <row r="189" spans="1:178" ht="15.75" customHeight="1" x14ac:dyDescent="0.2">
      <c r="A189" s="14">
        <v>1</v>
      </c>
      <c r="B189" s="14">
        <v>1</v>
      </c>
      <c r="C189" s="14" t="s">
        <v>193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</row>
    <row r="190" spans="1:178" ht="15.75" customHeight="1" x14ac:dyDescent="0.2">
      <c r="A190" s="33"/>
      <c r="B190" s="25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</row>
    <row r="191" spans="1:178" ht="15.75" customHeight="1" x14ac:dyDescent="0.2">
      <c r="C191" s="10" t="s">
        <v>194</v>
      </c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</row>
    <row r="192" spans="1:178" ht="15.75" customHeight="1" x14ac:dyDescent="0.2">
      <c r="A192" s="14" t="s">
        <v>8</v>
      </c>
      <c r="B192" s="11" t="s">
        <v>9</v>
      </c>
      <c r="C192" s="14" t="s">
        <v>6</v>
      </c>
      <c r="D192" s="65" t="s">
        <v>11</v>
      </c>
      <c r="E192" s="66"/>
      <c r="F192" s="66"/>
      <c r="G192" s="67"/>
      <c r="H192" s="65" t="s">
        <v>12</v>
      </c>
      <c r="I192" s="66"/>
      <c r="J192" s="66"/>
      <c r="K192" s="67"/>
      <c r="L192" s="65" t="s">
        <v>13</v>
      </c>
      <c r="M192" s="66"/>
      <c r="N192" s="66"/>
      <c r="O192" s="67"/>
      <c r="P192" s="65" t="s">
        <v>14</v>
      </c>
      <c r="Q192" s="66"/>
      <c r="R192" s="66"/>
      <c r="S192" s="67"/>
      <c r="T192" s="65" t="s">
        <v>15</v>
      </c>
      <c r="U192" s="66"/>
      <c r="V192" s="66"/>
      <c r="W192" s="67"/>
      <c r="X192" s="65" t="s">
        <v>16</v>
      </c>
      <c r="Y192" s="66"/>
      <c r="Z192" s="66"/>
      <c r="AA192" s="67"/>
      <c r="AB192" s="68" t="s">
        <v>17</v>
      </c>
      <c r="AC192" s="66"/>
      <c r="AD192" s="66"/>
      <c r="AE192" s="67"/>
      <c r="AF192" s="68" t="s">
        <v>18</v>
      </c>
      <c r="AG192" s="66"/>
      <c r="AH192" s="66"/>
      <c r="AI192" s="67"/>
      <c r="AJ192" s="68" t="s">
        <v>19</v>
      </c>
      <c r="AK192" s="66"/>
      <c r="AL192" s="66"/>
      <c r="AM192" s="67"/>
      <c r="AN192" s="65" t="s">
        <v>20</v>
      </c>
      <c r="AO192" s="66"/>
      <c r="AP192" s="66"/>
      <c r="AQ192" s="67"/>
      <c r="AR192" s="65" t="s">
        <v>21</v>
      </c>
      <c r="AS192" s="66"/>
      <c r="AT192" s="66"/>
      <c r="AU192" s="67"/>
      <c r="AV192" s="65" t="s">
        <v>22</v>
      </c>
      <c r="AW192" s="66"/>
      <c r="AX192" s="66"/>
      <c r="AY192" s="67"/>
      <c r="AZ192" s="65" t="s">
        <v>23</v>
      </c>
      <c r="BA192" s="66"/>
      <c r="BB192" s="66"/>
      <c r="BC192" s="67"/>
      <c r="BD192" s="65" t="s">
        <v>24</v>
      </c>
      <c r="BE192" s="66"/>
      <c r="BF192" s="66"/>
      <c r="BG192" s="67"/>
      <c r="BH192" s="65" t="s">
        <v>25</v>
      </c>
      <c r="BI192" s="66"/>
      <c r="BJ192" s="66"/>
      <c r="BK192" s="67"/>
      <c r="BL192" s="65" t="s">
        <v>26</v>
      </c>
      <c r="BM192" s="66"/>
      <c r="BN192" s="66"/>
      <c r="BO192" s="67"/>
      <c r="BP192" s="65" t="s">
        <v>27</v>
      </c>
      <c r="BQ192" s="66"/>
      <c r="BR192" s="66"/>
      <c r="BS192" s="67"/>
      <c r="BT192" s="68" t="s">
        <v>28</v>
      </c>
      <c r="BU192" s="66"/>
      <c r="BV192" s="66"/>
      <c r="BW192" s="67"/>
      <c r="BX192" s="68" t="s">
        <v>29</v>
      </c>
      <c r="BY192" s="66"/>
      <c r="BZ192" s="66"/>
      <c r="CA192" s="67"/>
      <c r="CB192" s="68" t="s">
        <v>30</v>
      </c>
      <c r="CC192" s="66"/>
      <c r="CD192" s="66"/>
      <c r="CE192" s="67"/>
      <c r="CF192" s="68" t="s">
        <v>31</v>
      </c>
      <c r="CG192" s="66"/>
      <c r="CH192" s="66"/>
      <c r="CI192" s="67"/>
      <c r="CJ192" s="68" t="s">
        <v>32</v>
      </c>
      <c r="CK192" s="66"/>
      <c r="CL192" s="66"/>
      <c r="CM192" s="67"/>
      <c r="CN192" s="65" t="s">
        <v>33</v>
      </c>
      <c r="CO192" s="66"/>
      <c r="CP192" s="66"/>
      <c r="CQ192" s="67"/>
      <c r="CR192" s="65" t="s">
        <v>34</v>
      </c>
      <c r="CS192" s="66"/>
      <c r="CT192" s="66"/>
      <c r="CU192" s="67"/>
      <c r="CV192" s="65" t="s">
        <v>35</v>
      </c>
      <c r="CW192" s="66"/>
      <c r="CX192" s="66"/>
      <c r="CY192" s="67"/>
      <c r="CZ192" s="65" t="s">
        <v>36</v>
      </c>
      <c r="DA192" s="66"/>
      <c r="DB192" s="66"/>
      <c r="DC192" s="67"/>
      <c r="DD192" s="65" t="s">
        <v>37</v>
      </c>
      <c r="DE192" s="66"/>
      <c r="DF192" s="66"/>
      <c r="DG192" s="67"/>
      <c r="DH192" s="65" t="s">
        <v>38</v>
      </c>
      <c r="DI192" s="66"/>
      <c r="DJ192" s="66"/>
      <c r="DK192" s="67"/>
      <c r="DL192" s="65" t="s">
        <v>39</v>
      </c>
      <c r="DM192" s="66"/>
      <c r="DN192" s="66"/>
      <c r="DO192" s="67"/>
      <c r="DP192" s="65" t="s">
        <v>40</v>
      </c>
      <c r="DQ192" s="66"/>
      <c r="DR192" s="66"/>
      <c r="DS192" s="67"/>
      <c r="DT192" s="68" t="s">
        <v>41</v>
      </c>
      <c r="DU192" s="66"/>
      <c r="DV192" s="66"/>
      <c r="DW192" s="67"/>
      <c r="DX192" s="68" t="s">
        <v>42</v>
      </c>
      <c r="DY192" s="66"/>
      <c r="DZ192" s="66"/>
      <c r="EA192" s="67"/>
      <c r="EB192" s="68" t="s">
        <v>43</v>
      </c>
      <c r="EC192" s="66"/>
      <c r="ED192" s="66"/>
      <c r="EE192" s="67"/>
      <c r="EF192" s="68" t="s">
        <v>44</v>
      </c>
      <c r="EG192" s="66"/>
      <c r="EH192" s="66"/>
      <c r="EI192" s="67"/>
      <c r="EJ192" s="65" t="s">
        <v>45</v>
      </c>
      <c r="EK192" s="66"/>
      <c r="EL192" s="66"/>
      <c r="EM192" s="67"/>
      <c r="EN192" s="65" t="s">
        <v>46</v>
      </c>
      <c r="EO192" s="66"/>
      <c r="EP192" s="66"/>
      <c r="EQ192" s="67"/>
      <c r="ER192" s="65" t="s">
        <v>47</v>
      </c>
      <c r="ES192" s="66"/>
      <c r="ET192" s="66"/>
      <c r="EU192" s="67"/>
      <c r="EV192" s="65" t="s">
        <v>48</v>
      </c>
      <c r="EW192" s="66"/>
      <c r="EX192" s="66"/>
      <c r="EY192" s="67"/>
      <c r="EZ192" s="65" t="s">
        <v>49</v>
      </c>
      <c r="FA192" s="66"/>
      <c r="FB192" s="66"/>
      <c r="FC192" s="67"/>
      <c r="FD192" s="65" t="s">
        <v>50</v>
      </c>
      <c r="FE192" s="66"/>
      <c r="FF192" s="66"/>
      <c r="FG192" s="67"/>
      <c r="FH192" s="68" t="s">
        <v>51</v>
      </c>
      <c r="FI192" s="66"/>
      <c r="FJ192" s="66"/>
      <c r="FK192" s="67"/>
      <c r="FL192" s="68" t="s">
        <v>52</v>
      </c>
      <c r="FM192" s="66"/>
      <c r="FN192" s="66"/>
      <c r="FO192" s="67"/>
    </row>
    <row r="193" spans="1:171" ht="15.75" customHeight="1" x14ac:dyDescent="0.2">
      <c r="A193" s="14">
        <v>1</v>
      </c>
      <c r="B193" s="14">
        <v>5</v>
      </c>
      <c r="C193" s="14" t="s">
        <v>195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</row>
    <row r="194" spans="1:171" ht="15.75" customHeight="1" x14ac:dyDescent="0.2">
      <c r="A194" s="14">
        <v>2</v>
      </c>
      <c r="B194" s="14">
        <v>2</v>
      </c>
      <c r="C194" s="14" t="s">
        <v>196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</row>
    <row r="195" spans="1:171" ht="15.75" customHeight="1" x14ac:dyDescent="0.2">
      <c r="A195" s="14">
        <v>3</v>
      </c>
      <c r="B195" s="14">
        <v>3</v>
      </c>
      <c r="C195" s="14" t="s">
        <v>197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</row>
    <row r="196" spans="1:171" ht="15.75" customHeight="1" x14ac:dyDescent="0.2">
      <c r="A196" s="14">
        <v>4</v>
      </c>
      <c r="B196" s="14">
        <v>4</v>
      </c>
      <c r="C196" s="14" t="s">
        <v>198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</row>
    <row r="197" spans="1:171" ht="15.75" customHeight="1" x14ac:dyDescent="0.2">
      <c r="A197" s="14">
        <v>5</v>
      </c>
      <c r="B197" s="14">
        <v>1</v>
      </c>
      <c r="C197" s="14" t="s">
        <v>199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</row>
    <row r="198" spans="1:171" ht="15.75" customHeight="1" x14ac:dyDescent="0.2">
      <c r="A198" s="25"/>
      <c r="B198" s="25"/>
    </row>
    <row r="199" spans="1:171" ht="15.75" customHeight="1" x14ac:dyDescent="0.2">
      <c r="C199" s="10" t="s">
        <v>200</v>
      </c>
    </row>
    <row r="200" spans="1:171" ht="15.75" customHeight="1" x14ac:dyDescent="0.2">
      <c r="A200" s="14" t="s">
        <v>8</v>
      </c>
      <c r="B200" s="11" t="s">
        <v>9</v>
      </c>
      <c r="C200" s="14" t="s">
        <v>6</v>
      </c>
      <c r="D200" s="65" t="s">
        <v>11</v>
      </c>
      <c r="E200" s="66"/>
      <c r="F200" s="66"/>
      <c r="G200" s="67"/>
      <c r="H200" s="65" t="s">
        <v>12</v>
      </c>
      <c r="I200" s="66"/>
      <c r="J200" s="66"/>
      <c r="K200" s="67"/>
      <c r="L200" s="65" t="s">
        <v>13</v>
      </c>
      <c r="M200" s="66"/>
      <c r="N200" s="66"/>
      <c r="O200" s="67"/>
      <c r="P200" s="65" t="s">
        <v>14</v>
      </c>
      <c r="Q200" s="66"/>
      <c r="R200" s="66"/>
      <c r="S200" s="67"/>
      <c r="T200" s="65" t="s">
        <v>15</v>
      </c>
      <c r="U200" s="66"/>
      <c r="V200" s="66"/>
      <c r="W200" s="67"/>
      <c r="X200" s="65" t="s">
        <v>16</v>
      </c>
      <c r="Y200" s="66"/>
      <c r="Z200" s="66"/>
      <c r="AA200" s="67"/>
      <c r="AB200" s="68" t="s">
        <v>17</v>
      </c>
      <c r="AC200" s="66"/>
      <c r="AD200" s="66"/>
      <c r="AE200" s="67"/>
      <c r="AF200" s="68" t="s">
        <v>18</v>
      </c>
      <c r="AG200" s="66"/>
      <c r="AH200" s="66"/>
      <c r="AI200" s="67"/>
      <c r="AJ200" s="68" t="s">
        <v>19</v>
      </c>
      <c r="AK200" s="66"/>
      <c r="AL200" s="66"/>
      <c r="AM200" s="67"/>
      <c r="AN200" s="65" t="s">
        <v>20</v>
      </c>
      <c r="AO200" s="66"/>
      <c r="AP200" s="66"/>
      <c r="AQ200" s="67"/>
      <c r="AR200" s="65" t="s">
        <v>21</v>
      </c>
      <c r="AS200" s="66"/>
      <c r="AT200" s="66"/>
      <c r="AU200" s="67"/>
      <c r="AV200" s="65" t="s">
        <v>22</v>
      </c>
      <c r="AW200" s="66"/>
      <c r="AX200" s="66"/>
      <c r="AY200" s="67"/>
      <c r="AZ200" s="65" t="s">
        <v>23</v>
      </c>
      <c r="BA200" s="66"/>
      <c r="BB200" s="66"/>
      <c r="BC200" s="67"/>
      <c r="BD200" s="65" t="s">
        <v>24</v>
      </c>
      <c r="BE200" s="66"/>
      <c r="BF200" s="66"/>
      <c r="BG200" s="67"/>
      <c r="BH200" s="65" t="s">
        <v>25</v>
      </c>
      <c r="BI200" s="66"/>
      <c r="BJ200" s="66"/>
      <c r="BK200" s="67"/>
      <c r="BL200" s="65" t="s">
        <v>26</v>
      </c>
      <c r="BM200" s="66"/>
      <c r="BN200" s="66"/>
      <c r="BO200" s="67"/>
      <c r="BP200" s="65" t="s">
        <v>27</v>
      </c>
      <c r="BQ200" s="66"/>
      <c r="BR200" s="66"/>
      <c r="BS200" s="67"/>
      <c r="BT200" s="68" t="s">
        <v>28</v>
      </c>
      <c r="BU200" s="66"/>
      <c r="BV200" s="66"/>
      <c r="BW200" s="67"/>
      <c r="BX200" s="68" t="s">
        <v>29</v>
      </c>
      <c r="BY200" s="66"/>
      <c r="BZ200" s="66"/>
      <c r="CA200" s="67"/>
      <c r="CB200" s="68" t="s">
        <v>30</v>
      </c>
      <c r="CC200" s="66"/>
      <c r="CD200" s="66"/>
      <c r="CE200" s="67"/>
      <c r="CF200" s="68" t="s">
        <v>31</v>
      </c>
      <c r="CG200" s="66"/>
      <c r="CH200" s="66"/>
      <c r="CI200" s="67"/>
      <c r="CJ200" s="68" t="s">
        <v>32</v>
      </c>
      <c r="CK200" s="66"/>
      <c r="CL200" s="66"/>
      <c r="CM200" s="67"/>
      <c r="CN200" s="65" t="s">
        <v>33</v>
      </c>
      <c r="CO200" s="66"/>
      <c r="CP200" s="66"/>
      <c r="CQ200" s="67"/>
      <c r="CR200" s="65" t="s">
        <v>34</v>
      </c>
      <c r="CS200" s="66"/>
      <c r="CT200" s="66"/>
      <c r="CU200" s="67"/>
      <c r="CV200" s="65" t="s">
        <v>35</v>
      </c>
      <c r="CW200" s="66"/>
      <c r="CX200" s="66"/>
      <c r="CY200" s="67"/>
      <c r="CZ200" s="65" t="s">
        <v>36</v>
      </c>
      <c r="DA200" s="66"/>
      <c r="DB200" s="66"/>
      <c r="DC200" s="67"/>
      <c r="DD200" s="65" t="s">
        <v>37</v>
      </c>
      <c r="DE200" s="66"/>
      <c r="DF200" s="66"/>
      <c r="DG200" s="67"/>
      <c r="DH200" s="65" t="s">
        <v>38</v>
      </c>
      <c r="DI200" s="66"/>
      <c r="DJ200" s="66"/>
      <c r="DK200" s="67"/>
      <c r="DL200" s="65" t="s">
        <v>39</v>
      </c>
      <c r="DM200" s="66"/>
      <c r="DN200" s="66"/>
      <c r="DO200" s="67"/>
      <c r="DP200" s="65" t="s">
        <v>40</v>
      </c>
      <c r="DQ200" s="66"/>
      <c r="DR200" s="66"/>
      <c r="DS200" s="67"/>
      <c r="DT200" s="68" t="s">
        <v>41</v>
      </c>
      <c r="DU200" s="66"/>
      <c r="DV200" s="66"/>
      <c r="DW200" s="67"/>
      <c r="DX200" s="68" t="s">
        <v>42</v>
      </c>
      <c r="DY200" s="66"/>
      <c r="DZ200" s="66"/>
      <c r="EA200" s="67"/>
      <c r="EB200" s="68" t="s">
        <v>43</v>
      </c>
      <c r="EC200" s="66"/>
      <c r="ED200" s="66"/>
      <c r="EE200" s="67"/>
      <c r="EF200" s="68" t="s">
        <v>44</v>
      </c>
      <c r="EG200" s="66"/>
      <c r="EH200" s="66"/>
      <c r="EI200" s="67"/>
      <c r="EJ200" s="65" t="s">
        <v>45</v>
      </c>
      <c r="EK200" s="66"/>
      <c r="EL200" s="66"/>
      <c r="EM200" s="67"/>
      <c r="EN200" s="65" t="s">
        <v>46</v>
      </c>
      <c r="EO200" s="66"/>
      <c r="EP200" s="66"/>
      <c r="EQ200" s="67"/>
      <c r="ER200" s="65" t="s">
        <v>47</v>
      </c>
      <c r="ES200" s="66"/>
      <c r="ET200" s="66"/>
      <c r="EU200" s="67"/>
      <c r="EV200" s="65" t="s">
        <v>48</v>
      </c>
      <c r="EW200" s="66"/>
      <c r="EX200" s="66"/>
      <c r="EY200" s="67"/>
      <c r="EZ200" s="65" t="s">
        <v>49</v>
      </c>
      <c r="FA200" s="66"/>
      <c r="FB200" s="66"/>
      <c r="FC200" s="67"/>
      <c r="FD200" s="65" t="s">
        <v>50</v>
      </c>
      <c r="FE200" s="66"/>
      <c r="FF200" s="66"/>
      <c r="FG200" s="67"/>
      <c r="FH200" s="68" t="s">
        <v>51</v>
      </c>
      <c r="FI200" s="66"/>
      <c r="FJ200" s="66"/>
      <c r="FK200" s="67"/>
      <c r="FL200" s="68" t="s">
        <v>52</v>
      </c>
      <c r="FM200" s="66"/>
      <c r="FN200" s="66"/>
      <c r="FO200" s="67"/>
    </row>
    <row r="201" spans="1:171" ht="15.75" customHeight="1" x14ac:dyDescent="0.2">
      <c r="A201" s="14">
        <v>1</v>
      </c>
      <c r="B201" s="14">
        <v>2</v>
      </c>
      <c r="C201" s="14" t="s">
        <v>201</v>
      </c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</row>
    <row r="202" spans="1:171" ht="15.75" customHeight="1" x14ac:dyDescent="0.2">
      <c r="A202" s="14">
        <v>2</v>
      </c>
      <c r="B202" s="14">
        <v>3</v>
      </c>
      <c r="C202" s="14" t="s">
        <v>202</v>
      </c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</row>
    <row r="203" spans="1:171" ht="15.75" customHeight="1" x14ac:dyDescent="0.2">
      <c r="A203" s="14">
        <v>3</v>
      </c>
      <c r="B203" s="14">
        <v>1</v>
      </c>
      <c r="C203" s="14" t="s">
        <v>203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</row>
    <row r="204" spans="1:171" ht="15.75" customHeight="1" x14ac:dyDescent="0.2">
      <c r="A204" s="25"/>
      <c r="B204" s="25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</row>
    <row r="205" spans="1:171" ht="15.75" customHeight="1" x14ac:dyDescent="0.2">
      <c r="C205" s="10" t="s">
        <v>204</v>
      </c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</row>
    <row r="206" spans="1:171" ht="15" customHeight="1" x14ac:dyDescent="0.2">
      <c r="A206" s="14" t="s">
        <v>8</v>
      </c>
      <c r="B206" s="11" t="s">
        <v>9</v>
      </c>
      <c r="C206" s="14" t="s">
        <v>6</v>
      </c>
      <c r="D206" s="65" t="s">
        <v>11</v>
      </c>
      <c r="E206" s="66"/>
      <c r="F206" s="66"/>
      <c r="G206" s="67"/>
      <c r="H206" s="65" t="s">
        <v>12</v>
      </c>
      <c r="I206" s="66"/>
      <c r="J206" s="66"/>
      <c r="K206" s="67"/>
      <c r="L206" s="65" t="s">
        <v>13</v>
      </c>
      <c r="M206" s="66"/>
      <c r="N206" s="66"/>
      <c r="O206" s="67"/>
      <c r="P206" s="65" t="s">
        <v>14</v>
      </c>
      <c r="Q206" s="66"/>
      <c r="R206" s="66"/>
      <c r="S206" s="67"/>
      <c r="T206" s="65" t="s">
        <v>15</v>
      </c>
      <c r="U206" s="66"/>
      <c r="V206" s="66"/>
      <c r="W206" s="67"/>
      <c r="X206" s="65" t="s">
        <v>16</v>
      </c>
      <c r="Y206" s="66"/>
      <c r="Z206" s="66"/>
      <c r="AA206" s="67"/>
      <c r="AB206" s="68" t="s">
        <v>17</v>
      </c>
      <c r="AC206" s="66"/>
      <c r="AD206" s="66"/>
      <c r="AE206" s="67"/>
      <c r="AF206" s="68" t="s">
        <v>18</v>
      </c>
      <c r="AG206" s="66"/>
      <c r="AH206" s="66"/>
      <c r="AI206" s="67"/>
      <c r="AJ206" s="68" t="s">
        <v>19</v>
      </c>
      <c r="AK206" s="66"/>
      <c r="AL206" s="66"/>
      <c r="AM206" s="67"/>
      <c r="AN206" s="65" t="s">
        <v>20</v>
      </c>
      <c r="AO206" s="66"/>
      <c r="AP206" s="66"/>
      <c r="AQ206" s="67"/>
      <c r="AR206" s="65" t="s">
        <v>21</v>
      </c>
      <c r="AS206" s="66"/>
      <c r="AT206" s="66"/>
      <c r="AU206" s="67"/>
      <c r="AV206" s="65" t="s">
        <v>22</v>
      </c>
      <c r="AW206" s="66"/>
      <c r="AX206" s="66"/>
      <c r="AY206" s="67"/>
      <c r="AZ206" s="65" t="s">
        <v>23</v>
      </c>
      <c r="BA206" s="66"/>
      <c r="BB206" s="66"/>
      <c r="BC206" s="67"/>
      <c r="BD206" s="65" t="s">
        <v>24</v>
      </c>
      <c r="BE206" s="66"/>
      <c r="BF206" s="66"/>
      <c r="BG206" s="67"/>
      <c r="BH206" s="65" t="s">
        <v>25</v>
      </c>
      <c r="BI206" s="66"/>
      <c r="BJ206" s="66"/>
      <c r="BK206" s="67"/>
      <c r="BL206" s="65" t="s">
        <v>26</v>
      </c>
      <c r="BM206" s="66"/>
      <c r="BN206" s="66"/>
      <c r="BO206" s="67"/>
      <c r="BP206" s="65" t="s">
        <v>27</v>
      </c>
      <c r="BQ206" s="66"/>
      <c r="BR206" s="66"/>
      <c r="BS206" s="67"/>
      <c r="BT206" s="68" t="s">
        <v>28</v>
      </c>
      <c r="BU206" s="66"/>
      <c r="BV206" s="66"/>
      <c r="BW206" s="67"/>
      <c r="BX206" s="68" t="s">
        <v>29</v>
      </c>
      <c r="BY206" s="66"/>
      <c r="BZ206" s="66"/>
      <c r="CA206" s="67"/>
      <c r="CB206" s="68" t="s">
        <v>30</v>
      </c>
      <c r="CC206" s="66"/>
      <c r="CD206" s="66"/>
      <c r="CE206" s="67"/>
      <c r="CF206" s="68" t="s">
        <v>31</v>
      </c>
      <c r="CG206" s="66"/>
      <c r="CH206" s="66"/>
      <c r="CI206" s="67"/>
      <c r="CJ206" s="68" t="s">
        <v>32</v>
      </c>
      <c r="CK206" s="66"/>
      <c r="CL206" s="66"/>
      <c r="CM206" s="67"/>
      <c r="CN206" s="65" t="s">
        <v>33</v>
      </c>
      <c r="CO206" s="66"/>
      <c r="CP206" s="66"/>
      <c r="CQ206" s="67"/>
      <c r="CR206" s="65" t="s">
        <v>34</v>
      </c>
      <c r="CS206" s="66"/>
      <c r="CT206" s="66"/>
      <c r="CU206" s="67"/>
      <c r="CV206" s="65" t="s">
        <v>35</v>
      </c>
      <c r="CW206" s="66"/>
      <c r="CX206" s="66"/>
      <c r="CY206" s="67"/>
      <c r="CZ206" s="65" t="s">
        <v>36</v>
      </c>
      <c r="DA206" s="66"/>
      <c r="DB206" s="66"/>
      <c r="DC206" s="67"/>
      <c r="DD206" s="65" t="s">
        <v>37</v>
      </c>
      <c r="DE206" s="66"/>
      <c r="DF206" s="66"/>
      <c r="DG206" s="67"/>
      <c r="DH206" s="65" t="s">
        <v>38</v>
      </c>
      <c r="DI206" s="66"/>
      <c r="DJ206" s="66"/>
      <c r="DK206" s="67"/>
      <c r="DL206" s="65" t="s">
        <v>39</v>
      </c>
      <c r="DM206" s="66"/>
      <c r="DN206" s="66"/>
      <c r="DO206" s="67"/>
      <c r="DP206" s="65" t="s">
        <v>40</v>
      </c>
      <c r="DQ206" s="66"/>
      <c r="DR206" s="66"/>
      <c r="DS206" s="67"/>
      <c r="DT206" s="68" t="s">
        <v>41</v>
      </c>
      <c r="DU206" s="66"/>
      <c r="DV206" s="66"/>
      <c r="DW206" s="67"/>
      <c r="DX206" s="68" t="s">
        <v>42</v>
      </c>
      <c r="DY206" s="66"/>
      <c r="DZ206" s="66"/>
      <c r="EA206" s="67"/>
      <c r="EB206" s="68" t="s">
        <v>43</v>
      </c>
      <c r="EC206" s="66"/>
      <c r="ED206" s="66"/>
      <c r="EE206" s="67"/>
      <c r="EF206" s="68" t="s">
        <v>44</v>
      </c>
      <c r="EG206" s="66"/>
      <c r="EH206" s="66"/>
      <c r="EI206" s="67"/>
      <c r="EJ206" s="65" t="s">
        <v>45</v>
      </c>
      <c r="EK206" s="66"/>
      <c r="EL206" s="66"/>
      <c r="EM206" s="67"/>
      <c r="EN206" s="65" t="s">
        <v>46</v>
      </c>
      <c r="EO206" s="66"/>
      <c r="EP206" s="66"/>
      <c r="EQ206" s="67"/>
      <c r="ER206" s="65" t="s">
        <v>47</v>
      </c>
      <c r="ES206" s="66"/>
      <c r="ET206" s="66"/>
      <c r="EU206" s="67"/>
      <c r="EV206" s="65" t="s">
        <v>48</v>
      </c>
      <c r="EW206" s="66"/>
      <c r="EX206" s="66"/>
      <c r="EY206" s="67"/>
      <c r="EZ206" s="65" t="s">
        <v>49</v>
      </c>
      <c r="FA206" s="66"/>
      <c r="FB206" s="66"/>
      <c r="FC206" s="67"/>
      <c r="FD206" s="65" t="s">
        <v>50</v>
      </c>
      <c r="FE206" s="66"/>
      <c r="FF206" s="66"/>
      <c r="FG206" s="67"/>
      <c r="FH206" s="68" t="s">
        <v>51</v>
      </c>
      <c r="FI206" s="66"/>
      <c r="FJ206" s="66"/>
      <c r="FK206" s="67"/>
      <c r="FL206" s="68" t="s">
        <v>52</v>
      </c>
      <c r="FM206" s="66"/>
      <c r="FN206" s="66"/>
      <c r="FO206" s="67"/>
    </row>
    <row r="207" spans="1:171" ht="15.75" customHeight="1" x14ac:dyDescent="0.2">
      <c r="A207" s="14">
        <v>1</v>
      </c>
      <c r="B207" s="14">
        <v>2</v>
      </c>
      <c r="C207" s="14" t="s">
        <v>205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</row>
    <row r="208" spans="1:171" ht="15.75" customHeight="1" x14ac:dyDescent="0.2">
      <c r="A208" s="14">
        <v>2</v>
      </c>
      <c r="B208" s="14">
        <v>7</v>
      </c>
      <c r="C208" s="14" t="s">
        <v>206</v>
      </c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</row>
    <row r="209" spans="1:171" ht="15.75" customHeight="1" x14ac:dyDescent="0.2">
      <c r="A209" s="14">
        <v>3</v>
      </c>
      <c r="B209" s="14">
        <v>4</v>
      </c>
      <c r="C209" s="14" t="s">
        <v>207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</row>
    <row r="210" spans="1:171" ht="15.75" customHeight="1" x14ac:dyDescent="0.2">
      <c r="A210" s="14">
        <v>4</v>
      </c>
      <c r="B210" s="14">
        <v>5</v>
      </c>
      <c r="C210" s="14" t="s">
        <v>208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</row>
    <row r="211" spans="1:171" ht="15.75" customHeight="1" x14ac:dyDescent="0.2">
      <c r="A211" s="14">
        <v>5</v>
      </c>
      <c r="B211" s="14">
        <v>3</v>
      </c>
      <c r="C211" s="14" t="s">
        <v>209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</row>
    <row r="212" spans="1:171" ht="15.75" customHeight="1" x14ac:dyDescent="0.2">
      <c r="A212" s="14">
        <v>6</v>
      </c>
      <c r="B212" s="14">
        <v>1</v>
      </c>
      <c r="C212" s="14" t="s">
        <v>210</v>
      </c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</row>
    <row r="213" spans="1:171" ht="15.75" customHeight="1" x14ac:dyDescent="0.2">
      <c r="A213" s="14">
        <v>7</v>
      </c>
      <c r="B213" s="14">
        <v>6</v>
      </c>
      <c r="C213" s="14" t="s">
        <v>211</v>
      </c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</row>
    <row r="214" spans="1:171" ht="15.75" customHeight="1" x14ac:dyDescent="0.2">
      <c r="A214" s="25"/>
      <c r="B214" s="25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</row>
    <row r="215" spans="1:171" ht="15.75" customHeight="1" x14ac:dyDescent="0.2">
      <c r="C215" s="10" t="s">
        <v>212</v>
      </c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</row>
    <row r="216" spans="1:171" ht="15.75" customHeight="1" x14ac:dyDescent="0.2">
      <c r="A216" s="14" t="s">
        <v>8</v>
      </c>
      <c r="B216" s="11" t="s">
        <v>9</v>
      </c>
      <c r="C216" s="14" t="s">
        <v>6</v>
      </c>
      <c r="D216" s="65" t="s">
        <v>11</v>
      </c>
      <c r="E216" s="66"/>
      <c r="F216" s="66"/>
      <c r="G216" s="67"/>
      <c r="H216" s="65" t="s">
        <v>12</v>
      </c>
      <c r="I216" s="66"/>
      <c r="J216" s="66"/>
      <c r="K216" s="67"/>
      <c r="L216" s="65" t="s">
        <v>13</v>
      </c>
      <c r="M216" s="66"/>
      <c r="N216" s="66"/>
      <c r="O216" s="67"/>
      <c r="P216" s="65" t="s">
        <v>14</v>
      </c>
      <c r="Q216" s="66"/>
      <c r="R216" s="66"/>
      <c r="S216" s="67"/>
      <c r="T216" s="65" t="s">
        <v>15</v>
      </c>
      <c r="U216" s="66"/>
      <c r="V216" s="66"/>
      <c r="W216" s="67"/>
      <c r="X216" s="65" t="s">
        <v>16</v>
      </c>
      <c r="Y216" s="66"/>
      <c r="Z216" s="66"/>
      <c r="AA216" s="67"/>
      <c r="AB216" s="68" t="s">
        <v>17</v>
      </c>
      <c r="AC216" s="66"/>
      <c r="AD216" s="66"/>
      <c r="AE216" s="67"/>
      <c r="AF216" s="68" t="s">
        <v>18</v>
      </c>
      <c r="AG216" s="66"/>
      <c r="AH216" s="66"/>
      <c r="AI216" s="67"/>
      <c r="AJ216" s="68" t="s">
        <v>19</v>
      </c>
      <c r="AK216" s="66"/>
      <c r="AL216" s="66"/>
      <c r="AM216" s="67"/>
      <c r="AN216" s="65" t="s">
        <v>20</v>
      </c>
      <c r="AO216" s="66"/>
      <c r="AP216" s="66"/>
      <c r="AQ216" s="67"/>
      <c r="AR216" s="65" t="s">
        <v>21</v>
      </c>
      <c r="AS216" s="66"/>
      <c r="AT216" s="66"/>
      <c r="AU216" s="67"/>
      <c r="AV216" s="65" t="s">
        <v>22</v>
      </c>
      <c r="AW216" s="66"/>
      <c r="AX216" s="66"/>
      <c r="AY216" s="67"/>
      <c r="AZ216" s="65" t="s">
        <v>23</v>
      </c>
      <c r="BA216" s="66"/>
      <c r="BB216" s="66"/>
      <c r="BC216" s="67"/>
      <c r="BD216" s="65" t="s">
        <v>24</v>
      </c>
      <c r="BE216" s="66"/>
      <c r="BF216" s="66"/>
      <c r="BG216" s="67"/>
      <c r="BH216" s="65" t="s">
        <v>25</v>
      </c>
      <c r="BI216" s="66"/>
      <c r="BJ216" s="66"/>
      <c r="BK216" s="67"/>
      <c r="BL216" s="65" t="s">
        <v>26</v>
      </c>
      <c r="BM216" s="66"/>
      <c r="BN216" s="66"/>
      <c r="BO216" s="67"/>
      <c r="BP216" s="65" t="s">
        <v>27</v>
      </c>
      <c r="BQ216" s="66"/>
      <c r="BR216" s="66"/>
      <c r="BS216" s="67"/>
      <c r="BT216" s="68" t="s">
        <v>28</v>
      </c>
      <c r="BU216" s="66"/>
      <c r="BV216" s="66"/>
      <c r="BW216" s="67"/>
      <c r="BX216" s="68" t="s">
        <v>29</v>
      </c>
      <c r="BY216" s="66"/>
      <c r="BZ216" s="66"/>
      <c r="CA216" s="67"/>
      <c r="CB216" s="68" t="s">
        <v>30</v>
      </c>
      <c r="CC216" s="66"/>
      <c r="CD216" s="66"/>
      <c r="CE216" s="67"/>
      <c r="CF216" s="68" t="s">
        <v>31</v>
      </c>
      <c r="CG216" s="66"/>
      <c r="CH216" s="66"/>
      <c r="CI216" s="67"/>
      <c r="CJ216" s="68" t="s">
        <v>32</v>
      </c>
      <c r="CK216" s="66"/>
      <c r="CL216" s="66"/>
      <c r="CM216" s="67"/>
      <c r="CN216" s="65" t="s">
        <v>33</v>
      </c>
      <c r="CO216" s="66"/>
      <c r="CP216" s="66"/>
      <c r="CQ216" s="67"/>
      <c r="CR216" s="65" t="s">
        <v>34</v>
      </c>
      <c r="CS216" s="66"/>
      <c r="CT216" s="66"/>
      <c r="CU216" s="67"/>
      <c r="CV216" s="65" t="s">
        <v>35</v>
      </c>
      <c r="CW216" s="66"/>
      <c r="CX216" s="66"/>
      <c r="CY216" s="67"/>
      <c r="CZ216" s="65" t="s">
        <v>36</v>
      </c>
      <c r="DA216" s="66"/>
      <c r="DB216" s="66"/>
      <c r="DC216" s="67"/>
      <c r="DD216" s="65" t="s">
        <v>37</v>
      </c>
      <c r="DE216" s="66"/>
      <c r="DF216" s="66"/>
      <c r="DG216" s="67"/>
      <c r="DH216" s="65" t="s">
        <v>38</v>
      </c>
      <c r="DI216" s="66"/>
      <c r="DJ216" s="66"/>
      <c r="DK216" s="67"/>
      <c r="DL216" s="65" t="s">
        <v>39</v>
      </c>
      <c r="DM216" s="66"/>
      <c r="DN216" s="66"/>
      <c r="DO216" s="67"/>
      <c r="DP216" s="65" t="s">
        <v>40</v>
      </c>
      <c r="DQ216" s="66"/>
      <c r="DR216" s="66"/>
      <c r="DS216" s="67"/>
      <c r="DT216" s="68" t="s">
        <v>41</v>
      </c>
      <c r="DU216" s="66"/>
      <c r="DV216" s="66"/>
      <c r="DW216" s="67"/>
      <c r="DX216" s="68" t="s">
        <v>42</v>
      </c>
      <c r="DY216" s="66"/>
      <c r="DZ216" s="66"/>
      <c r="EA216" s="67"/>
      <c r="EB216" s="68" t="s">
        <v>43</v>
      </c>
      <c r="EC216" s="66"/>
      <c r="ED216" s="66"/>
      <c r="EE216" s="67"/>
      <c r="EF216" s="68" t="s">
        <v>44</v>
      </c>
      <c r="EG216" s="66"/>
      <c r="EH216" s="66"/>
      <c r="EI216" s="67"/>
      <c r="EJ216" s="65" t="s">
        <v>45</v>
      </c>
      <c r="EK216" s="66"/>
      <c r="EL216" s="66"/>
      <c r="EM216" s="67"/>
      <c r="EN216" s="65" t="s">
        <v>46</v>
      </c>
      <c r="EO216" s="66"/>
      <c r="EP216" s="66"/>
      <c r="EQ216" s="67"/>
      <c r="ER216" s="65" t="s">
        <v>47</v>
      </c>
      <c r="ES216" s="66"/>
      <c r="ET216" s="66"/>
      <c r="EU216" s="67"/>
      <c r="EV216" s="65" t="s">
        <v>48</v>
      </c>
      <c r="EW216" s="66"/>
      <c r="EX216" s="66"/>
      <c r="EY216" s="67"/>
      <c r="EZ216" s="65" t="s">
        <v>49</v>
      </c>
      <c r="FA216" s="66"/>
      <c r="FB216" s="66"/>
      <c r="FC216" s="67"/>
      <c r="FD216" s="65" t="s">
        <v>50</v>
      </c>
      <c r="FE216" s="66"/>
      <c r="FF216" s="66"/>
      <c r="FG216" s="67"/>
      <c r="FH216" s="68" t="s">
        <v>51</v>
      </c>
      <c r="FI216" s="66"/>
      <c r="FJ216" s="66"/>
      <c r="FK216" s="67"/>
      <c r="FL216" s="68" t="s">
        <v>52</v>
      </c>
      <c r="FM216" s="66"/>
      <c r="FN216" s="66"/>
      <c r="FO216" s="67"/>
    </row>
    <row r="217" spans="1:171" ht="15.75" customHeight="1" x14ac:dyDescent="0.2">
      <c r="A217" s="14">
        <v>1</v>
      </c>
      <c r="B217" s="14">
        <v>3</v>
      </c>
      <c r="C217" s="14" t="s">
        <v>213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</row>
    <row r="218" spans="1:171" ht="15.75" customHeight="1" x14ac:dyDescent="0.2">
      <c r="A218" s="14">
        <v>2</v>
      </c>
      <c r="B218" s="14">
        <v>2</v>
      </c>
      <c r="C218" s="14" t="s">
        <v>214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</row>
    <row r="219" spans="1:171" ht="15.75" customHeight="1" x14ac:dyDescent="0.2">
      <c r="A219" s="14">
        <v>3</v>
      </c>
      <c r="B219" s="14">
        <v>1</v>
      </c>
      <c r="C219" s="14" t="s">
        <v>215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</row>
    <row r="220" spans="1:171" ht="15.75" customHeight="1" x14ac:dyDescent="0.2">
      <c r="A220" s="14">
        <v>4</v>
      </c>
      <c r="B220" s="14">
        <v>4</v>
      </c>
      <c r="C220" s="14" t="s">
        <v>216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</row>
    <row r="221" spans="1:171" ht="15.75" customHeight="1" x14ac:dyDescent="0.2">
      <c r="A221" s="25"/>
      <c r="B221" s="25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</row>
    <row r="222" spans="1:171" ht="15.75" customHeight="1" x14ac:dyDescent="0.2">
      <c r="C222" s="10" t="s">
        <v>217</v>
      </c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</row>
    <row r="223" spans="1:171" ht="15.75" customHeight="1" x14ac:dyDescent="0.2">
      <c r="A223" s="14" t="s">
        <v>8</v>
      </c>
      <c r="B223" s="11" t="s">
        <v>9</v>
      </c>
      <c r="C223" s="14" t="s">
        <v>6</v>
      </c>
      <c r="D223" s="65" t="s">
        <v>11</v>
      </c>
      <c r="E223" s="66"/>
      <c r="F223" s="66"/>
      <c r="G223" s="67"/>
      <c r="H223" s="65" t="s">
        <v>12</v>
      </c>
      <c r="I223" s="66"/>
      <c r="J223" s="66"/>
      <c r="K223" s="67"/>
      <c r="L223" s="65" t="s">
        <v>13</v>
      </c>
      <c r="M223" s="66"/>
      <c r="N223" s="66"/>
      <c r="O223" s="67"/>
      <c r="P223" s="65" t="s">
        <v>14</v>
      </c>
      <c r="Q223" s="66"/>
      <c r="R223" s="66"/>
      <c r="S223" s="67"/>
      <c r="T223" s="65" t="s">
        <v>15</v>
      </c>
      <c r="U223" s="66"/>
      <c r="V223" s="66"/>
      <c r="W223" s="67"/>
      <c r="X223" s="65" t="s">
        <v>16</v>
      </c>
      <c r="Y223" s="66"/>
      <c r="Z223" s="66"/>
      <c r="AA223" s="67"/>
      <c r="AB223" s="68" t="s">
        <v>17</v>
      </c>
      <c r="AC223" s="66"/>
      <c r="AD223" s="66"/>
      <c r="AE223" s="67"/>
      <c r="AF223" s="68" t="s">
        <v>18</v>
      </c>
      <c r="AG223" s="66"/>
      <c r="AH223" s="66"/>
      <c r="AI223" s="67"/>
      <c r="AJ223" s="68" t="s">
        <v>19</v>
      </c>
      <c r="AK223" s="66"/>
      <c r="AL223" s="66"/>
      <c r="AM223" s="67"/>
      <c r="AN223" s="65" t="s">
        <v>20</v>
      </c>
      <c r="AO223" s="66"/>
      <c r="AP223" s="66"/>
      <c r="AQ223" s="67"/>
      <c r="AR223" s="65" t="s">
        <v>21</v>
      </c>
      <c r="AS223" s="66"/>
      <c r="AT223" s="66"/>
      <c r="AU223" s="67"/>
      <c r="AV223" s="65" t="s">
        <v>22</v>
      </c>
      <c r="AW223" s="66"/>
      <c r="AX223" s="66"/>
      <c r="AY223" s="67"/>
      <c r="AZ223" s="65" t="s">
        <v>23</v>
      </c>
      <c r="BA223" s="66"/>
      <c r="BB223" s="66"/>
      <c r="BC223" s="67"/>
      <c r="BD223" s="65" t="s">
        <v>24</v>
      </c>
      <c r="BE223" s="66"/>
      <c r="BF223" s="66"/>
      <c r="BG223" s="67"/>
      <c r="BH223" s="65" t="s">
        <v>25</v>
      </c>
      <c r="BI223" s="66"/>
      <c r="BJ223" s="66"/>
      <c r="BK223" s="67"/>
      <c r="BL223" s="65" t="s">
        <v>26</v>
      </c>
      <c r="BM223" s="66"/>
      <c r="BN223" s="66"/>
      <c r="BO223" s="67"/>
      <c r="BP223" s="65" t="s">
        <v>27</v>
      </c>
      <c r="BQ223" s="66"/>
      <c r="BR223" s="66"/>
      <c r="BS223" s="67"/>
      <c r="BT223" s="68" t="s">
        <v>28</v>
      </c>
      <c r="BU223" s="66"/>
      <c r="BV223" s="66"/>
      <c r="BW223" s="67"/>
      <c r="BX223" s="68" t="s">
        <v>29</v>
      </c>
      <c r="BY223" s="66"/>
      <c r="BZ223" s="66"/>
      <c r="CA223" s="67"/>
      <c r="CB223" s="68" t="s">
        <v>30</v>
      </c>
      <c r="CC223" s="66"/>
      <c r="CD223" s="66"/>
      <c r="CE223" s="67"/>
      <c r="CF223" s="68" t="s">
        <v>31</v>
      </c>
      <c r="CG223" s="66"/>
      <c r="CH223" s="66"/>
      <c r="CI223" s="67"/>
      <c r="CJ223" s="68" t="s">
        <v>32</v>
      </c>
      <c r="CK223" s="66"/>
      <c r="CL223" s="66"/>
      <c r="CM223" s="67"/>
      <c r="CN223" s="65" t="s">
        <v>33</v>
      </c>
      <c r="CO223" s="66"/>
      <c r="CP223" s="66"/>
      <c r="CQ223" s="67"/>
      <c r="CR223" s="65" t="s">
        <v>34</v>
      </c>
      <c r="CS223" s="66"/>
      <c r="CT223" s="66"/>
      <c r="CU223" s="67"/>
      <c r="CV223" s="65" t="s">
        <v>35</v>
      </c>
      <c r="CW223" s="66"/>
      <c r="CX223" s="66"/>
      <c r="CY223" s="67"/>
      <c r="CZ223" s="65" t="s">
        <v>36</v>
      </c>
      <c r="DA223" s="66"/>
      <c r="DB223" s="66"/>
      <c r="DC223" s="67"/>
      <c r="DD223" s="65" t="s">
        <v>37</v>
      </c>
      <c r="DE223" s="66"/>
      <c r="DF223" s="66"/>
      <c r="DG223" s="67"/>
      <c r="DH223" s="65" t="s">
        <v>38</v>
      </c>
      <c r="DI223" s="66"/>
      <c r="DJ223" s="66"/>
      <c r="DK223" s="67"/>
      <c r="DL223" s="65" t="s">
        <v>39</v>
      </c>
      <c r="DM223" s="66"/>
      <c r="DN223" s="66"/>
      <c r="DO223" s="67"/>
      <c r="DP223" s="65" t="s">
        <v>40</v>
      </c>
      <c r="DQ223" s="66"/>
      <c r="DR223" s="66"/>
      <c r="DS223" s="67"/>
      <c r="DT223" s="68" t="s">
        <v>41</v>
      </c>
      <c r="DU223" s="66"/>
      <c r="DV223" s="66"/>
      <c r="DW223" s="67"/>
      <c r="DX223" s="68" t="s">
        <v>42</v>
      </c>
      <c r="DY223" s="66"/>
      <c r="DZ223" s="66"/>
      <c r="EA223" s="67"/>
      <c r="EB223" s="68" t="s">
        <v>43</v>
      </c>
      <c r="EC223" s="66"/>
      <c r="ED223" s="66"/>
      <c r="EE223" s="67"/>
      <c r="EF223" s="68" t="s">
        <v>44</v>
      </c>
      <c r="EG223" s="66"/>
      <c r="EH223" s="66"/>
      <c r="EI223" s="67"/>
      <c r="EJ223" s="65" t="s">
        <v>45</v>
      </c>
      <c r="EK223" s="66"/>
      <c r="EL223" s="66"/>
      <c r="EM223" s="67"/>
      <c r="EN223" s="65" t="s">
        <v>46</v>
      </c>
      <c r="EO223" s="66"/>
      <c r="EP223" s="66"/>
      <c r="EQ223" s="67"/>
      <c r="ER223" s="65" t="s">
        <v>47</v>
      </c>
      <c r="ES223" s="66"/>
      <c r="ET223" s="66"/>
      <c r="EU223" s="67"/>
      <c r="EV223" s="65" t="s">
        <v>48</v>
      </c>
      <c r="EW223" s="66"/>
      <c r="EX223" s="66"/>
      <c r="EY223" s="67"/>
      <c r="EZ223" s="65" t="s">
        <v>49</v>
      </c>
      <c r="FA223" s="66"/>
      <c r="FB223" s="66"/>
      <c r="FC223" s="67"/>
      <c r="FD223" s="65" t="s">
        <v>50</v>
      </c>
      <c r="FE223" s="66"/>
      <c r="FF223" s="66"/>
      <c r="FG223" s="67"/>
      <c r="FH223" s="68" t="s">
        <v>51</v>
      </c>
      <c r="FI223" s="66"/>
      <c r="FJ223" s="66"/>
      <c r="FK223" s="67"/>
      <c r="FL223" s="68" t="s">
        <v>52</v>
      </c>
      <c r="FM223" s="66"/>
      <c r="FN223" s="66"/>
      <c r="FO223" s="67"/>
    </row>
    <row r="224" spans="1:171" ht="15.75" customHeight="1" x14ac:dyDescent="0.2">
      <c r="A224" s="14">
        <v>1</v>
      </c>
      <c r="B224" s="14">
        <v>1</v>
      </c>
      <c r="C224" s="14" t="s">
        <v>218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</row>
    <row r="225" spans="1:171" ht="15.75" customHeight="1" x14ac:dyDescent="0.2">
      <c r="A225" s="14">
        <v>2</v>
      </c>
      <c r="B225" s="14">
        <v>3</v>
      </c>
      <c r="C225" s="14" t="s">
        <v>219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</row>
    <row r="226" spans="1:171" ht="15.75" customHeight="1" x14ac:dyDescent="0.2">
      <c r="A226" s="14">
        <v>3</v>
      </c>
      <c r="B226" s="14">
        <v>5</v>
      </c>
      <c r="C226" s="14" t="s">
        <v>220</v>
      </c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</row>
    <row r="227" spans="1:171" ht="15.75" customHeight="1" x14ac:dyDescent="0.2">
      <c r="A227" s="14">
        <v>4</v>
      </c>
      <c r="B227" s="14">
        <v>4</v>
      </c>
      <c r="C227" s="14" t="s">
        <v>221</v>
      </c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</row>
    <row r="228" spans="1:171" ht="15.75" customHeight="1" x14ac:dyDescent="0.2">
      <c r="A228" s="14">
        <v>5</v>
      </c>
      <c r="B228" s="14">
        <v>2</v>
      </c>
      <c r="C228" s="14" t="s">
        <v>222</v>
      </c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</row>
    <row r="229" spans="1:171" ht="15.75" customHeight="1" x14ac:dyDescent="0.2">
      <c r="A229" s="14">
        <v>6</v>
      </c>
      <c r="B229" s="14">
        <v>6</v>
      </c>
      <c r="C229" s="14" t="s">
        <v>223</v>
      </c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</row>
    <row r="230" spans="1:171" ht="15.75" customHeight="1" x14ac:dyDescent="0.2">
      <c r="A230" s="25"/>
      <c r="B230" s="25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</row>
    <row r="231" spans="1:171" ht="15.75" customHeight="1" x14ac:dyDescent="0.2">
      <c r="C231" s="10" t="s">
        <v>224</v>
      </c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</row>
    <row r="232" spans="1:171" ht="15.75" customHeight="1" x14ac:dyDescent="0.2">
      <c r="A232" s="14" t="s">
        <v>8</v>
      </c>
      <c r="B232" s="11" t="s">
        <v>9</v>
      </c>
      <c r="C232" s="10" t="s">
        <v>6</v>
      </c>
      <c r="D232" s="65" t="s">
        <v>11</v>
      </c>
      <c r="E232" s="66"/>
      <c r="F232" s="66"/>
      <c r="G232" s="67"/>
      <c r="H232" s="65" t="s">
        <v>12</v>
      </c>
      <c r="I232" s="66"/>
      <c r="J232" s="66"/>
      <c r="K232" s="67"/>
      <c r="L232" s="65" t="s">
        <v>13</v>
      </c>
      <c r="M232" s="66"/>
      <c r="N232" s="66"/>
      <c r="O232" s="67"/>
      <c r="P232" s="65" t="s">
        <v>14</v>
      </c>
      <c r="Q232" s="66"/>
      <c r="R232" s="66"/>
      <c r="S232" s="67"/>
      <c r="T232" s="65" t="s">
        <v>15</v>
      </c>
      <c r="U232" s="66"/>
      <c r="V232" s="66"/>
      <c r="W232" s="67"/>
      <c r="X232" s="65" t="s">
        <v>16</v>
      </c>
      <c r="Y232" s="66"/>
      <c r="Z232" s="66"/>
      <c r="AA232" s="67"/>
      <c r="AB232" s="68" t="s">
        <v>17</v>
      </c>
      <c r="AC232" s="66"/>
      <c r="AD232" s="66"/>
      <c r="AE232" s="67"/>
      <c r="AF232" s="68" t="s">
        <v>18</v>
      </c>
      <c r="AG232" s="66"/>
      <c r="AH232" s="66"/>
      <c r="AI232" s="67"/>
      <c r="AJ232" s="68" t="s">
        <v>19</v>
      </c>
      <c r="AK232" s="66"/>
      <c r="AL232" s="66"/>
      <c r="AM232" s="67"/>
      <c r="AN232" s="65" t="s">
        <v>20</v>
      </c>
      <c r="AO232" s="66"/>
      <c r="AP232" s="66"/>
      <c r="AQ232" s="67"/>
      <c r="AR232" s="65" t="s">
        <v>21</v>
      </c>
      <c r="AS232" s="66"/>
      <c r="AT232" s="66"/>
      <c r="AU232" s="67"/>
      <c r="AV232" s="65" t="s">
        <v>22</v>
      </c>
      <c r="AW232" s="66"/>
      <c r="AX232" s="66"/>
      <c r="AY232" s="67"/>
      <c r="AZ232" s="65" t="s">
        <v>23</v>
      </c>
      <c r="BA232" s="66"/>
      <c r="BB232" s="66"/>
      <c r="BC232" s="67"/>
      <c r="BD232" s="65" t="s">
        <v>24</v>
      </c>
      <c r="BE232" s="66"/>
      <c r="BF232" s="66"/>
      <c r="BG232" s="67"/>
      <c r="BH232" s="65" t="s">
        <v>25</v>
      </c>
      <c r="BI232" s="66"/>
      <c r="BJ232" s="66"/>
      <c r="BK232" s="67"/>
      <c r="BL232" s="65" t="s">
        <v>26</v>
      </c>
      <c r="BM232" s="66"/>
      <c r="BN232" s="66"/>
      <c r="BO232" s="67"/>
      <c r="BP232" s="65" t="s">
        <v>27</v>
      </c>
      <c r="BQ232" s="66"/>
      <c r="BR232" s="66"/>
      <c r="BS232" s="67"/>
      <c r="BT232" s="68" t="s">
        <v>28</v>
      </c>
      <c r="BU232" s="66"/>
      <c r="BV232" s="66"/>
      <c r="BW232" s="67"/>
      <c r="BX232" s="68" t="s">
        <v>29</v>
      </c>
      <c r="BY232" s="66"/>
      <c r="BZ232" s="66"/>
      <c r="CA232" s="67"/>
      <c r="CB232" s="68" t="s">
        <v>30</v>
      </c>
      <c r="CC232" s="66"/>
      <c r="CD232" s="66"/>
      <c r="CE232" s="67"/>
      <c r="CF232" s="68" t="s">
        <v>31</v>
      </c>
      <c r="CG232" s="66"/>
      <c r="CH232" s="66"/>
      <c r="CI232" s="67"/>
      <c r="CJ232" s="68" t="s">
        <v>32</v>
      </c>
      <c r="CK232" s="66"/>
      <c r="CL232" s="66"/>
      <c r="CM232" s="67"/>
      <c r="CN232" s="65" t="s">
        <v>33</v>
      </c>
      <c r="CO232" s="66"/>
      <c r="CP232" s="66"/>
      <c r="CQ232" s="67"/>
      <c r="CR232" s="65" t="s">
        <v>34</v>
      </c>
      <c r="CS232" s="66"/>
      <c r="CT232" s="66"/>
      <c r="CU232" s="67"/>
      <c r="CV232" s="65" t="s">
        <v>35</v>
      </c>
      <c r="CW232" s="66"/>
      <c r="CX232" s="66"/>
      <c r="CY232" s="67"/>
      <c r="CZ232" s="65" t="s">
        <v>36</v>
      </c>
      <c r="DA232" s="66"/>
      <c r="DB232" s="66"/>
      <c r="DC232" s="67"/>
      <c r="DD232" s="65" t="s">
        <v>37</v>
      </c>
      <c r="DE232" s="66"/>
      <c r="DF232" s="66"/>
      <c r="DG232" s="67"/>
      <c r="DH232" s="65" t="s">
        <v>38</v>
      </c>
      <c r="DI232" s="66"/>
      <c r="DJ232" s="66"/>
      <c r="DK232" s="67"/>
      <c r="DL232" s="65" t="s">
        <v>39</v>
      </c>
      <c r="DM232" s="66"/>
      <c r="DN232" s="66"/>
      <c r="DO232" s="67"/>
      <c r="DP232" s="65" t="s">
        <v>40</v>
      </c>
      <c r="DQ232" s="66"/>
      <c r="DR232" s="66"/>
      <c r="DS232" s="67"/>
      <c r="DT232" s="68" t="s">
        <v>41</v>
      </c>
      <c r="DU232" s="66"/>
      <c r="DV232" s="66"/>
      <c r="DW232" s="67"/>
      <c r="DX232" s="68" t="s">
        <v>42</v>
      </c>
      <c r="DY232" s="66"/>
      <c r="DZ232" s="66"/>
      <c r="EA232" s="67"/>
      <c r="EB232" s="68" t="s">
        <v>43</v>
      </c>
      <c r="EC232" s="66"/>
      <c r="ED232" s="66"/>
      <c r="EE232" s="67"/>
      <c r="EF232" s="68" t="s">
        <v>44</v>
      </c>
      <c r="EG232" s="66"/>
      <c r="EH232" s="66"/>
      <c r="EI232" s="67"/>
      <c r="EJ232" s="65" t="s">
        <v>45</v>
      </c>
      <c r="EK232" s="66"/>
      <c r="EL232" s="66"/>
      <c r="EM232" s="67"/>
      <c r="EN232" s="65" t="s">
        <v>46</v>
      </c>
      <c r="EO232" s="66"/>
      <c r="EP232" s="66"/>
      <c r="EQ232" s="67"/>
      <c r="ER232" s="65" t="s">
        <v>47</v>
      </c>
      <c r="ES232" s="66"/>
      <c r="ET232" s="66"/>
      <c r="EU232" s="67"/>
      <c r="EV232" s="65" t="s">
        <v>48</v>
      </c>
      <c r="EW232" s="66"/>
      <c r="EX232" s="66"/>
      <c r="EY232" s="67"/>
      <c r="EZ232" s="65" t="s">
        <v>49</v>
      </c>
      <c r="FA232" s="66"/>
      <c r="FB232" s="66"/>
      <c r="FC232" s="67"/>
      <c r="FD232" s="65" t="s">
        <v>50</v>
      </c>
      <c r="FE232" s="66"/>
      <c r="FF232" s="66"/>
      <c r="FG232" s="67"/>
      <c r="FH232" s="68" t="s">
        <v>51</v>
      </c>
      <c r="FI232" s="66"/>
      <c r="FJ232" s="66"/>
      <c r="FK232" s="67"/>
      <c r="FL232" s="68" t="s">
        <v>52</v>
      </c>
      <c r="FM232" s="66"/>
      <c r="FN232" s="66"/>
      <c r="FO232" s="67"/>
    </row>
    <row r="233" spans="1:171" ht="15.75" customHeight="1" x14ac:dyDescent="0.2">
      <c r="A233" s="14">
        <v>1</v>
      </c>
      <c r="B233" s="14">
        <v>1</v>
      </c>
      <c r="C233" s="14" t="s">
        <v>225</v>
      </c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</row>
    <row r="234" spans="1:171" ht="15.75" customHeight="1" x14ac:dyDescent="0.2">
      <c r="A234" s="14">
        <v>2</v>
      </c>
      <c r="B234" s="14">
        <v>6</v>
      </c>
      <c r="C234" s="14" t="s">
        <v>226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</row>
    <row r="235" spans="1:171" ht="15.75" customHeight="1" x14ac:dyDescent="0.2">
      <c r="A235" s="14">
        <v>3</v>
      </c>
      <c r="B235" s="14">
        <v>8</v>
      </c>
      <c r="C235" s="14" t="s">
        <v>227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</row>
    <row r="236" spans="1:171" ht="15.75" customHeight="1" x14ac:dyDescent="0.2">
      <c r="A236" s="14">
        <v>4</v>
      </c>
      <c r="B236" s="14">
        <v>10</v>
      </c>
      <c r="C236" s="14" t="s">
        <v>228</v>
      </c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</row>
    <row r="237" spans="1:171" ht="15.75" customHeight="1" x14ac:dyDescent="0.2">
      <c r="A237" s="14">
        <v>5</v>
      </c>
      <c r="B237" s="14">
        <v>3</v>
      </c>
      <c r="C237" s="14" t="s">
        <v>229</v>
      </c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</row>
    <row r="238" spans="1:171" ht="15.75" customHeight="1" x14ac:dyDescent="0.2">
      <c r="A238" s="14">
        <v>6</v>
      </c>
      <c r="B238" s="14">
        <v>5</v>
      </c>
      <c r="C238" s="14" t="s">
        <v>230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</row>
    <row r="239" spans="1:171" ht="15.75" customHeight="1" x14ac:dyDescent="0.2">
      <c r="A239" s="14">
        <v>7</v>
      </c>
      <c r="B239" s="14">
        <v>4</v>
      </c>
      <c r="C239" s="14" t="s">
        <v>231</v>
      </c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</row>
    <row r="240" spans="1:171" ht="15.75" customHeight="1" x14ac:dyDescent="0.2">
      <c r="A240" s="14">
        <v>8</v>
      </c>
      <c r="B240" s="14">
        <v>7</v>
      </c>
      <c r="C240" s="14" t="s">
        <v>232</v>
      </c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</row>
    <row r="241" spans="1:178" ht="15.75" customHeight="1" x14ac:dyDescent="0.2">
      <c r="A241" s="14">
        <v>9</v>
      </c>
      <c r="B241" s="14">
        <v>11</v>
      </c>
      <c r="C241" s="14" t="s">
        <v>233</v>
      </c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</row>
    <row r="242" spans="1:178" ht="15.75" customHeight="1" x14ac:dyDescent="0.2">
      <c r="A242" s="14">
        <v>10</v>
      </c>
      <c r="B242" s="14">
        <v>9</v>
      </c>
      <c r="C242" s="14" t="s">
        <v>234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</row>
    <row r="243" spans="1:178" ht="15.75" customHeight="1" x14ac:dyDescent="0.2">
      <c r="A243" s="14">
        <v>11</v>
      </c>
      <c r="B243" s="14">
        <v>2</v>
      </c>
      <c r="C243" s="14" t="s">
        <v>235</v>
      </c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</row>
    <row r="244" spans="1:178" ht="15.75" customHeight="1" x14ac:dyDescent="0.2"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</row>
    <row r="245" spans="1:178" ht="15.75" customHeight="1" x14ac:dyDescent="0.2"/>
    <row r="246" spans="1:178" ht="15.75" customHeight="1" x14ac:dyDescent="0.2"/>
    <row r="247" spans="1:178" ht="10.5" customHeight="1" x14ac:dyDescent="0.2"/>
    <row r="248" spans="1:178" ht="17.25" customHeight="1" x14ac:dyDescent="0.2">
      <c r="C248" s="61" t="s">
        <v>1</v>
      </c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2"/>
      <c r="AK248" s="2"/>
      <c r="AL248" s="2"/>
      <c r="AM248" s="2"/>
    </row>
    <row r="249" spans="1:178" ht="4.5" customHeight="1" x14ac:dyDescent="0.2">
      <c r="C249" s="3"/>
      <c r="D249" s="4"/>
      <c r="E249" s="3"/>
      <c r="F249" s="3"/>
    </row>
    <row r="250" spans="1:178" ht="18.75" customHeight="1" x14ac:dyDescent="0.2">
      <c r="C250" s="63" t="s">
        <v>2</v>
      </c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5"/>
      <c r="AK250" s="5"/>
      <c r="AL250" s="5"/>
      <c r="AM250" s="5"/>
    </row>
    <row r="251" spans="1:178" ht="15.75" customHeight="1" x14ac:dyDescent="0.2">
      <c r="C251" s="64" t="s">
        <v>3</v>
      </c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7" t="s">
        <v>236</v>
      </c>
      <c r="AG251" s="8"/>
      <c r="AH251" s="8"/>
      <c r="AI251" s="9"/>
      <c r="AJ251" s="25"/>
      <c r="AK251" s="25"/>
      <c r="AL251" s="25"/>
      <c r="AM251" s="25"/>
    </row>
    <row r="252" spans="1:178" ht="6" customHeight="1" x14ac:dyDescent="0.2"/>
    <row r="253" spans="1:178" ht="5.25" customHeight="1" x14ac:dyDescent="0.2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</row>
    <row r="254" spans="1:178" ht="18.75" customHeight="1" x14ac:dyDescent="0.2">
      <c r="A254" s="1"/>
      <c r="B254" s="1"/>
      <c r="C254" s="28"/>
      <c r="D254" s="65" t="s">
        <v>11</v>
      </c>
      <c r="E254" s="66"/>
      <c r="F254" s="66"/>
      <c r="G254" s="67"/>
      <c r="H254" s="65" t="s">
        <v>12</v>
      </c>
      <c r="I254" s="66"/>
      <c r="J254" s="66"/>
      <c r="K254" s="67"/>
      <c r="L254" s="65" t="s">
        <v>13</v>
      </c>
      <c r="M254" s="66"/>
      <c r="N254" s="66"/>
      <c r="O254" s="67"/>
      <c r="P254" s="65" t="s">
        <v>14</v>
      </c>
      <c r="Q254" s="66"/>
      <c r="R254" s="66"/>
      <c r="S254" s="67"/>
      <c r="T254" s="65" t="s">
        <v>15</v>
      </c>
      <c r="U254" s="66"/>
      <c r="V254" s="66"/>
      <c r="W254" s="67"/>
      <c r="X254" s="65" t="s">
        <v>16</v>
      </c>
      <c r="Y254" s="66"/>
      <c r="Z254" s="66"/>
      <c r="AA254" s="67"/>
      <c r="AB254" s="68" t="s">
        <v>17</v>
      </c>
      <c r="AC254" s="66"/>
      <c r="AD254" s="66"/>
      <c r="AE254" s="67"/>
      <c r="AF254" s="68" t="s">
        <v>18</v>
      </c>
      <c r="AG254" s="66"/>
      <c r="AH254" s="66"/>
      <c r="AI254" s="67"/>
      <c r="AJ254" s="68" t="s">
        <v>19</v>
      </c>
      <c r="AK254" s="66"/>
      <c r="AL254" s="66"/>
      <c r="AM254" s="67"/>
      <c r="AN254" s="65" t="s">
        <v>20</v>
      </c>
      <c r="AO254" s="66"/>
      <c r="AP254" s="66"/>
      <c r="AQ254" s="67"/>
      <c r="AR254" s="65" t="s">
        <v>21</v>
      </c>
      <c r="AS254" s="66"/>
      <c r="AT254" s="66"/>
      <c r="AU254" s="67"/>
      <c r="AV254" s="65" t="s">
        <v>22</v>
      </c>
      <c r="AW254" s="66"/>
      <c r="AX254" s="66"/>
      <c r="AY254" s="67"/>
      <c r="AZ254" s="65" t="s">
        <v>23</v>
      </c>
      <c r="BA254" s="66"/>
      <c r="BB254" s="66"/>
      <c r="BC254" s="67"/>
      <c r="BD254" s="65" t="s">
        <v>24</v>
      </c>
      <c r="BE254" s="66"/>
      <c r="BF254" s="66"/>
      <c r="BG254" s="67"/>
      <c r="BH254" s="65" t="s">
        <v>25</v>
      </c>
      <c r="BI254" s="66"/>
      <c r="BJ254" s="66"/>
      <c r="BK254" s="67"/>
      <c r="BL254" s="65" t="s">
        <v>26</v>
      </c>
      <c r="BM254" s="66"/>
      <c r="BN254" s="66"/>
      <c r="BO254" s="67"/>
      <c r="BP254" s="65" t="s">
        <v>27</v>
      </c>
      <c r="BQ254" s="66"/>
      <c r="BR254" s="66"/>
      <c r="BS254" s="67"/>
      <c r="BT254" s="68" t="s">
        <v>28</v>
      </c>
      <c r="BU254" s="66"/>
      <c r="BV254" s="66"/>
      <c r="BW254" s="67"/>
      <c r="BX254" s="68" t="s">
        <v>29</v>
      </c>
      <c r="BY254" s="66"/>
      <c r="BZ254" s="66"/>
      <c r="CA254" s="67"/>
      <c r="CB254" s="68" t="s">
        <v>30</v>
      </c>
      <c r="CC254" s="66"/>
      <c r="CD254" s="66"/>
      <c r="CE254" s="67"/>
      <c r="CF254" s="68" t="s">
        <v>31</v>
      </c>
      <c r="CG254" s="66"/>
      <c r="CH254" s="66"/>
      <c r="CI254" s="67"/>
      <c r="CJ254" s="68" t="s">
        <v>32</v>
      </c>
      <c r="CK254" s="66"/>
      <c r="CL254" s="66"/>
      <c r="CM254" s="67"/>
      <c r="CN254" s="65" t="s">
        <v>33</v>
      </c>
      <c r="CO254" s="66"/>
      <c r="CP254" s="66"/>
      <c r="CQ254" s="67"/>
      <c r="CR254" s="65" t="s">
        <v>34</v>
      </c>
      <c r="CS254" s="66"/>
      <c r="CT254" s="66"/>
      <c r="CU254" s="67"/>
      <c r="CV254" s="65" t="s">
        <v>35</v>
      </c>
      <c r="CW254" s="66"/>
      <c r="CX254" s="66"/>
      <c r="CY254" s="67"/>
      <c r="CZ254" s="65" t="s">
        <v>36</v>
      </c>
      <c r="DA254" s="66"/>
      <c r="DB254" s="66"/>
      <c r="DC254" s="67"/>
      <c r="DD254" s="65" t="s">
        <v>37</v>
      </c>
      <c r="DE254" s="66"/>
      <c r="DF254" s="66"/>
      <c r="DG254" s="67"/>
      <c r="DH254" s="65" t="s">
        <v>38</v>
      </c>
      <c r="DI254" s="66"/>
      <c r="DJ254" s="66"/>
      <c r="DK254" s="67"/>
      <c r="DL254" s="65" t="s">
        <v>39</v>
      </c>
      <c r="DM254" s="66"/>
      <c r="DN254" s="66"/>
      <c r="DO254" s="67"/>
      <c r="DP254" s="65" t="s">
        <v>40</v>
      </c>
      <c r="DQ254" s="66"/>
      <c r="DR254" s="66"/>
      <c r="DS254" s="67"/>
      <c r="DT254" s="68" t="s">
        <v>41</v>
      </c>
      <c r="DU254" s="66"/>
      <c r="DV254" s="66"/>
      <c r="DW254" s="67"/>
      <c r="DX254" s="68" t="s">
        <v>42</v>
      </c>
      <c r="DY254" s="66"/>
      <c r="DZ254" s="66"/>
      <c r="EA254" s="67"/>
      <c r="EB254" s="68" t="s">
        <v>43</v>
      </c>
      <c r="EC254" s="66"/>
      <c r="ED254" s="66"/>
      <c r="EE254" s="67"/>
      <c r="EF254" s="68" t="s">
        <v>44</v>
      </c>
      <c r="EG254" s="66"/>
      <c r="EH254" s="66"/>
      <c r="EI254" s="67"/>
      <c r="EJ254" s="65" t="s">
        <v>45</v>
      </c>
      <c r="EK254" s="66"/>
      <c r="EL254" s="66"/>
      <c r="EM254" s="67"/>
      <c r="EN254" s="65" t="s">
        <v>46</v>
      </c>
      <c r="EO254" s="66"/>
      <c r="EP254" s="66"/>
      <c r="EQ254" s="67"/>
      <c r="ER254" s="65" t="s">
        <v>47</v>
      </c>
      <c r="ES254" s="66"/>
      <c r="ET254" s="66"/>
      <c r="EU254" s="67"/>
      <c r="EV254" s="65" t="s">
        <v>48</v>
      </c>
      <c r="EW254" s="66"/>
      <c r="EX254" s="66"/>
      <c r="EY254" s="67"/>
      <c r="EZ254" s="65" t="s">
        <v>49</v>
      </c>
      <c r="FA254" s="66"/>
      <c r="FB254" s="66"/>
      <c r="FC254" s="67"/>
      <c r="FD254" s="65" t="s">
        <v>50</v>
      </c>
      <c r="FE254" s="66"/>
      <c r="FF254" s="66"/>
      <c r="FG254" s="67"/>
      <c r="FH254" s="68" t="s">
        <v>51</v>
      </c>
      <c r="FI254" s="66"/>
      <c r="FJ254" s="66"/>
      <c r="FK254" s="67"/>
      <c r="FL254" s="68" t="s">
        <v>52</v>
      </c>
      <c r="FM254" s="66"/>
      <c r="FN254" s="66"/>
      <c r="FO254" s="67"/>
      <c r="FP254" s="25"/>
      <c r="FQ254" s="25"/>
      <c r="FR254" s="25"/>
      <c r="FS254" s="25"/>
      <c r="FT254" s="25"/>
      <c r="FU254" s="25"/>
      <c r="FV254" s="25"/>
    </row>
    <row r="255" spans="1:178" ht="15.75" customHeight="1" x14ac:dyDescent="0.2">
      <c r="A255" s="34"/>
      <c r="B255" s="34"/>
      <c r="C255" s="14" t="s">
        <v>237</v>
      </c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</row>
    <row r="256" spans="1:178" ht="15.75" customHeight="1" x14ac:dyDescent="0.2">
      <c r="A256" s="25"/>
      <c r="B256" s="25"/>
      <c r="C256" s="14" t="s">
        <v>238</v>
      </c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</row>
    <row r="257" spans="1:171" ht="15.75" customHeight="1" x14ac:dyDescent="0.2">
      <c r="A257" s="25"/>
      <c r="B257" s="25"/>
      <c r="C257" s="14" t="s">
        <v>239</v>
      </c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</row>
    <row r="258" spans="1:171" ht="15.75" customHeight="1" x14ac:dyDescent="0.2">
      <c r="A258" s="25"/>
      <c r="B258" s="25"/>
      <c r="C258" s="14" t="s">
        <v>240</v>
      </c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</row>
  </sheetData>
  <mergeCells count="1060">
    <mergeCell ref="D232:G232"/>
    <mergeCell ref="H232:K232"/>
    <mergeCell ref="L232:O232"/>
    <mergeCell ref="P232:S232"/>
    <mergeCell ref="T232:W232"/>
    <mergeCell ref="X232:AA232"/>
    <mergeCell ref="AB232:AE232"/>
    <mergeCell ref="AB254:AE254"/>
    <mergeCell ref="AF254:AI254"/>
    <mergeCell ref="C248:AI248"/>
    <mergeCell ref="C250:AI250"/>
    <mergeCell ref="C251:AE251"/>
    <mergeCell ref="D254:G254"/>
    <mergeCell ref="H254:K254"/>
    <mergeCell ref="L254:O254"/>
    <mergeCell ref="P254:S254"/>
    <mergeCell ref="CF254:CI254"/>
    <mergeCell ref="BD254:BG254"/>
    <mergeCell ref="BH254:BK254"/>
    <mergeCell ref="BL254:BO254"/>
    <mergeCell ref="BP254:BS254"/>
    <mergeCell ref="BT254:BW254"/>
    <mergeCell ref="BX254:CA254"/>
    <mergeCell ref="CB254:CE254"/>
    <mergeCell ref="FH223:FK223"/>
    <mergeCell ref="FL223:FO223"/>
    <mergeCell ref="DL223:DO223"/>
    <mergeCell ref="DP223:DS223"/>
    <mergeCell ref="DT223:DW223"/>
    <mergeCell ref="DX223:EA223"/>
    <mergeCell ref="EB223:EE223"/>
    <mergeCell ref="EF223:EI223"/>
    <mergeCell ref="EJ223:EM223"/>
    <mergeCell ref="CR216:CU216"/>
    <mergeCell ref="CV216:CY216"/>
    <mergeCell ref="BP216:BS216"/>
    <mergeCell ref="BT216:BW216"/>
    <mergeCell ref="BX216:CA216"/>
    <mergeCell ref="CB216:CE216"/>
    <mergeCell ref="CF216:CI216"/>
    <mergeCell ref="CJ216:CM216"/>
    <mergeCell ref="CN216:CQ216"/>
    <mergeCell ref="EB216:EE216"/>
    <mergeCell ref="EF216:EI216"/>
    <mergeCell ref="CZ216:DC216"/>
    <mergeCell ref="DD216:DG216"/>
    <mergeCell ref="DH216:DK216"/>
    <mergeCell ref="DL216:DO216"/>
    <mergeCell ref="DP216:DS216"/>
    <mergeCell ref="DT216:DW216"/>
    <mergeCell ref="DX216:EA216"/>
    <mergeCell ref="BP223:BS223"/>
    <mergeCell ref="BT223:BW223"/>
    <mergeCell ref="BX223:CA223"/>
    <mergeCell ref="CB223:CE223"/>
    <mergeCell ref="CF223:CI223"/>
    <mergeCell ref="CJ223:CM223"/>
    <mergeCell ref="CN223:CQ223"/>
    <mergeCell ref="CR223:CU223"/>
    <mergeCell ref="CV223:CY223"/>
    <mergeCell ref="CZ223:DC223"/>
    <mergeCell ref="DD223:DG223"/>
    <mergeCell ref="DH223:DK223"/>
    <mergeCell ref="EN223:EQ223"/>
    <mergeCell ref="ER223:EU223"/>
    <mergeCell ref="EV223:EY223"/>
    <mergeCell ref="EZ223:FC223"/>
    <mergeCell ref="FD223:FG223"/>
    <mergeCell ref="BH216:BK216"/>
    <mergeCell ref="BL216:BO216"/>
    <mergeCell ref="AF216:AI216"/>
    <mergeCell ref="AJ216:AM216"/>
    <mergeCell ref="AN216:AQ216"/>
    <mergeCell ref="AR216:AU216"/>
    <mergeCell ref="AV216:AY216"/>
    <mergeCell ref="AZ216:BC216"/>
    <mergeCell ref="BD216:BG216"/>
    <mergeCell ref="D223:G223"/>
    <mergeCell ref="H223:K223"/>
    <mergeCell ref="L223:O223"/>
    <mergeCell ref="P223:S223"/>
    <mergeCell ref="T223:W223"/>
    <mergeCell ref="X223:AA223"/>
    <mergeCell ref="AB223:AE223"/>
    <mergeCell ref="AF223:AI223"/>
    <mergeCell ref="AJ223:AM223"/>
    <mergeCell ref="AN223:AQ223"/>
    <mergeCell ref="AR223:AU223"/>
    <mergeCell ref="AV223:AY223"/>
    <mergeCell ref="AZ223:BC223"/>
    <mergeCell ref="BD223:BG223"/>
    <mergeCell ref="BH223:BK223"/>
    <mergeCell ref="BL223:BO223"/>
    <mergeCell ref="CV192:CY192"/>
    <mergeCell ref="CZ192:DC192"/>
    <mergeCell ref="DD192:DG192"/>
    <mergeCell ref="DH192:DK192"/>
    <mergeCell ref="EN192:EQ192"/>
    <mergeCell ref="ER192:EU192"/>
    <mergeCell ref="EV192:EY192"/>
    <mergeCell ref="EZ192:FC192"/>
    <mergeCell ref="FD192:FG192"/>
    <mergeCell ref="FH192:FK192"/>
    <mergeCell ref="FL192:FO192"/>
    <mergeCell ref="DL192:DO192"/>
    <mergeCell ref="DP192:DS192"/>
    <mergeCell ref="DT192:DW192"/>
    <mergeCell ref="DX192:EA192"/>
    <mergeCell ref="EB192:EE192"/>
    <mergeCell ref="EF192:EI192"/>
    <mergeCell ref="EJ192:EM192"/>
    <mergeCell ref="AF188:AI188"/>
    <mergeCell ref="AJ188:AM188"/>
    <mergeCell ref="AN188:AQ188"/>
    <mergeCell ref="AR188:AU188"/>
    <mergeCell ref="AV188:AY188"/>
    <mergeCell ref="AZ188:BC188"/>
    <mergeCell ref="BD188:BG188"/>
    <mergeCell ref="BH192:BK192"/>
    <mergeCell ref="BL192:BO192"/>
    <mergeCell ref="BP192:BS192"/>
    <mergeCell ref="BT192:BW192"/>
    <mergeCell ref="BX192:CA192"/>
    <mergeCell ref="CB192:CE192"/>
    <mergeCell ref="CF192:CI192"/>
    <mergeCell ref="CJ192:CM192"/>
    <mergeCell ref="CN192:CQ192"/>
    <mergeCell ref="CR192:CU192"/>
    <mergeCell ref="EZ232:FC232"/>
    <mergeCell ref="FD232:FG232"/>
    <mergeCell ref="FH232:FK232"/>
    <mergeCell ref="FL232:FO232"/>
    <mergeCell ref="DL232:DO232"/>
    <mergeCell ref="DP232:DS232"/>
    <mergeCell ref="DT232:DW232"/>
    <mergeCell ref="DX232:EA232"/>
    <mergeCell ref="EB232:EE232"/>
    <mergeCell ref="EF232:EI232"/>
    <mergeCell ref="EJ232:EM232"/>
    <mergeCell ref="FH254:FK254"/>
    <mergeCell ref="FL254:FO254"/>
    <mergeCell ref="T254:W254"/>
    <mergeCell ref="X254:AA254"/>
    <mergeCell ref="AJ254:AM254"/>
    <mergeCell ref="AN254:AQ254"/>
    <mergeCell ref="AR254:AU254"/>
    <mergeCell ref="AV254:AY254"/>
    <mergeCell ref="AZ254:BC254"/>
    <mergeCell ref="AF232:AI232"/>
    <mergeCell ref="AJ232:AM232"/>
    <mergeCell ref="AN232:AQ232"/>
    <mergeCell ref="AR232:AU232"/>
    <mergeCell ref="AV232:AY232"/>
    <mergeCell ref="AZ232:BC232"/>
    <mergeCell ref="BD232:BG232"/>
    <mergeCell ref="CJ254:CM254"/>
    <mergeCell ref="BH232:BK232"/>
    <mergeCell ref="BL232:BO232"/>
    <mergeCell ref="BP232:BS232"/>
    <mergeCell ref="BT232:BW232"/>
    <mergeCell ref="BX232:CA232"/>
    <mergeCell ref="CB232:CE232"/>
    <mergeCell ref="CF232:CI232"/>
    <mergeCell ref="CJ232:CM232"/>
    <mergeCell ref="CN232:CQ232"/>
    <mergeCell ref="CR232:CU232"/>
    <mergeCell ref="CV232:CY232"/>
    <mergeCell ref="CZ232:DC232"/>
    <mergeCell ref="DD232:DG232"/>
    <mergeCell ref="DH232:DK232"/>
    <mergeCell ref="EN232:EQ232"/>
    <mergeCell ref="ER232:EU232"/>
    <mergeCell ref="EV232:EY232"/>
    <mergeCell ref="DP254:DS254"/>
    <mergeCell ref="DT254:DW254"/>
    <mergeCell ref="CN254:CQ254"/>
    <mergeCell ref="CR254:CU254"/>
    <mergeCell ref="CV254:CY254"/>
    <mergeCell ref="CZ254:DC254"/>
    <mergeCell ref="DD254:DG254"/>
    <mergeCell ref="DH254:DK254"/>
    <mergeCell ref="DL254:DO254"/>
    <mergeCell ref="EZ254:FC254"/>
    <mergeCell ref="FD254:FG254"/>
    <mergeCell ref="DX254:EA254"/>
    <mergeCell ref="EB254:EE254"/>
    <mergeCell ref="EF254:EI254"/>
    <mergeCell ref="EJ254:EM254"/>
    <mergeCell ref="EN254:EQ254"/>
    <mergeCell ref="ER254:EU254"/>
    <mergeCell ref="EV254:EY254"/>
    <mergeCell ref="FL206:FO206"/>
    <mergeCell ref="DL206:DO206"/>
    <mergeCell ref="DP206:DS206"/>
    <mergeCell ref="DT206:DW206"/>
    <mergeCell ref="DX206:EA206"/>
    <mergeCell ref="EB206:EE206"/>
    <mergeCell ref="EF206:EI206"/>
    <mergeCell ref="EJ206:EM206"/>
    <mergeCell ref="EJ216:EM216"/>
    <mergeCell ref="EN216:EQ216"/>
    <mergeCell ref="ER216:EU216"/>
    <mergeCell ref="EV216:EY216"/>
    <mergeCell ref="EZ216:FC216"/>
    <mergeCell ref="FD216:FG216"/>
    <mergeCell ref="FH216:FK216"/>
    <mergeCell ref="FL216:FO216"/>
    <mergeCell ref="D216:G216"/>
    <mergeCell ref="H216:K216"/>
    <mergeCell ref="L216:O216"/>
    <mergeCell ref="P216:S216"/>
    <mergeCell ref="T216:W216"/>
    <mergeCell ref="X216:AA216"/>
    <mergeCell ref="AB216:AE216"/>
    <mergeCell ref="AF206:AI206"/>
    <mergeCell ref="AJ206:AM206"/>
    <mergeCell ref="AN206:AQ206"/>
    <mergeCell ref="AR206:AU206"/>
    <mergeCell ref="AV206:AY206"/>
    <mergeCell ref="AZ206:BC206"/>
    <mergeCell ref="BD206:BG206"/>
    <mergeCell ref="D206:G206"/>
    <mergeCell ref="H206:K206"/>
    <mergeCell ref="BT206:BW206"/>
    <mergeCell ref="BX206:CA206"/>
    <mergeCell ref="CB206:CE206"/>
    <mergeCell ref="CF206:CI206"/>
    <mergeCell ref="CJ206:CM206"/>
    <mergeCell ref="CN206:CQ206"/>
    <mergeCell ref="CR206:CU206"/>
    <mergeCell ref="CV206:CY206"/>
    <mergeCell ref="CZ206:DC206"/>
    <mergeCell ref="DD206:DG206"/>
    <mergeCell ref="DH206:DK206"/>
    <mergeCell ref="EN206:EQ206"/>
    <mergeCell ref="ER206:EU206"/>
    <mergeCell ref="EV206:EY206"/>
    <mergeCell ref="EZ206:FC206"/>
    <mergeCell ref="FD206:FG206"/>
    <mergeCell ref="FH206:FK206"/>
    <mergeCell ref="AF192:AI192"/>
    <mergeCell ref="AJ192:AM192"/>
    <mergeCell ref="AN192:AQ192"/>
    <mergeCell ref="AR192:AU192"/>
    <mergeCell ref="AV192:AY192"/>
    <mergeCell ref="AZ192:BC192"/>
    <mergeCell ref="BD192:BG192"/>
    <mergeCell ref="D192:G192"/>
    <mergeCell ref="H192:K192"/>
    <mergeCell ref="L192:O192"/>
    <mergeCell ref="P192:S192"/>
    <mergeCell ref="T192:W192"/>
    <mergeCell ref="X192:AA192"/>
    <mergeCell ref="AB192:AE192"/>
    <mergeCell ref="BH206:BK206"/>
    <mergeCell ref="BL206:BO206"/>
    <mergeCell ref="BP206:BS206"/>
    <mergeCell ref="L206:O206"/>
    <mergeCell ref="P206:S206"/>
    <mergeCell ref="T206:W206"/>
    <mergeCell ref="X206:AA206"/>
    <mergeCell ref="AB206:AE206"/>
    <mergeCell ref="D200:G200"/>
    <mergeCell ref="H200:K200"/>
    <mergeCell ref="L200:O200"/>
    <mergeCell ref="P200:S200"/>
    <mergeCell ref="T200:W200"/>
    <mergeCell ref="X200:AA200"/>
    <mergeCell ref="AB200:AE200"/>
    <mergeCell ref="EN180:EQ180"/>
    <mergeCell ref="ER180:EU180"/>
    <mergeCell ref="EV180:EY180"/>
    <mergeCell ref="EZ180:FC180"/>
    <mergeCell ref="FD180:FG180"/>
    <mergeCell ref="FH180:FK180"/>
    <mergeCell ref="FL180:FO180"/>
    <mergeCell ref="DL180:DO180"/>
    <mergeCell ref="DP180:DS180"/>
    <mergeCell ref="DT180:DW180"/>
    <mergeCell ref="DX180:EA180"/>
    <mergeCell ref="EB180:EE180"/>
    <mergeCell ref="EF180:EI180"/>
    <mergeCell ref="EJ180:EM180"/>
    <mergeCell ref="EJ188:EM188"/>
    <mergeCell ref="EN188:EQ188"/>
    <mergeCell ref="ER188:EU188"/>
    <mergeCell ref="EV188:EY188"/>
    <mergeCell ref="EZ188:FC188"/>
    <mergeCell ref="FD188:FG188"/>
    <mergeCell ref="FH188:FK188"/>
    <mergeCell ref="FL188:FO188"/>
    <mergeCell ref="EB188:EE188"/>
    <mergeCell ref="EF188:EI188"/>
    <mergeCell ref="CZ188:DC188"/>
    <mergeCell ref="DD188:DG188"/>
    <mergeCell ref="DH188:DK188"/>
    <mergeCell ref="DL188:DO188"/>
    <mergeCell ref="DP188:DS188"/>
    <mergeCell ref="DT188:DW188"/>
    <mergeCell ref="DX188:EA188"/>
    <mergeCell ref="BH175:BK175"/>
    <mergeCell ref="BL175:BO175"/>
    <mergeCell ref="AF175:AI175"/>
    <mergeCell ref="AJ175:AM175"/>
    <mergeCell ref="AN175:AQ175"/>
    <mergeCell ref="AR175:AU175"/>
    <mergeCell ref="AV175:AY175"/>
    <mergeCell ref="AZ175:BC175"/>
    <mergeCell ref="BD175:BG175"/>
    <mergeCell ref="BH180:BK180"/>
    <mergeCell ref="BL180:BO180"/>
    <mergeCell ref="BP180:BS180"/>
    <mergeCell ref="BT180:BW180"/>
    <mergeCell ref="BX180:CA180"/>
    <mergeCell ref="CB180:CE180"/>
    <mergeCell ref="CF180:CI180"/>
    <mergeCell ref="CJ180:CM180"/>
    <mergeCell ref="CN180:CQ180"/>
    <mergeCell ref="CR180:CU180"/>
    <mergeCell ref="CV180:CY180"/>
    <mergeCell ref="CZ180:DC180"/>
    <mergeCell ref="DD180:DG180"/>
    <mergeCell ref="DH180:DK180"/>
    <mergeCell ref="AF180:AI180"/>
    <mergeCell ref="AJ180:AM180"/>
    <mergeCell ref="AN180:AQ180"/>
    <mergeCell ref="AR180:AU180"/>
    <mergeCell ref="AV180:AY180"/>
    <mergeCell ref="AZ180:BC180"/>
    <mergeCell ref="BD180:BG180"/>
    <mergeCell ref="D180:G180"/>
    <mergeCell ref="H180:K180"/>
    <mergeCell ref="L180:O180"/>
    <mergeCell ref="P180:S180"/>
    <mergeCell ref="T180:W180"/>
    <mergeCell ref="X180:AA180"/>
    <mergeCell ref="AB180:AE180"/>
    <mergeCell ref="CR188:CU188"/>
    <mergeCell ref="CV188:CY188"/>
    <mergeCell ref="BP188:BS188"/>
    <mergeCell ref="BT188:BW188"/>
    <mergeCell ref="BX188:CA188"/>
    <mergeCell ref="CB188:CE188"/>
    <mergeCell ref="CF188:CI188"/>
    <mergeCell ref="CJ188:CM188"/>
    <mergeCell ref="CN188:CQ188"/>
    <mergeCell ref="D188:G188"/>
    <mergeCell ref="H188:K188"/>
    <mergeCell ref="L188:O188"/>
    <mergeCell ref="P188:S188"/>
    <mergeCell ref="T188:W188"/>
    <mergeCell ref="X188:AA188"/>
    <mergeCell ref="AB188:AE188"/>
    <mergeCell ref="BH188:BK188"/>
    <mergeCell ref="BL188:BO188"/>
    <mergeCell ref="EN162:EQ162"/>
    <mergeCell ref="ER162:EU162"/>
    <mergeCell ref="EV162:EY162"/>
    <mergeCell ref="EZ162:FC162"/>
    <mergeCell ref="FD162:FG162"/>
    <mergeCell ref="FH162:FK162"/>
    <mergeCell ref="FL162:FO162"/>
    <mergeCell ref="DL162:DO162"/>
    <mergeCell ref="DP162:DS162"/>
    <mergeCell ref="DT162:DW162"/>
    <mergeCell ref="DX162:EA162"/>
    <mergeCell ref="EB162:EE162"/>
    <mergeCell ref="EF162:EI162"/>
    <mergeCell ref="EJ162:EM162"/>
    <mergeCell ref="EJ175:EM175"/>
    <mergeCell ref="EN175:EQ175"/>
    <mergeCell ref="ER175:EU175"/>
    <mergeCell ref="EV175:EY175"/>
    <mergeCell ref="EZ175:FC175"/>
    <mergeCell ref="FD175:FG175"/>
    <mergeCell ref="FH175:FK175"/>
    <mergeCell ref="FL175:FO175"/>
    <mergeCell ref="EB175:EE175"/>
    <mergeCell ref="EF175:EI175"/>
    <mergeCell ref="CZ175:DC175"/>
    <mergeCell ref="DD175:DG175"/>
    <mergeCell ref="DH175:DK175"/>
    <mergeCell ref="DL175:DO175"/>
    <mergeCell ref="DP175:DS175"/>
    <mergeCell ref="DT175:DW175"/>
    <mergeCell ref="DX175:EA175"/>
    <mergeCell ref="BH148:BK148"/>
    <mergeCell ref="BL148:BO148"/>
    <mergeCell ref="AF148:AI148"/>
    <mergeCell ref="AJ148:AM148"/>
    <mergeCell ref="AN148:AQ148"/>
    <mergeCell ref="AR148:AU148"/>
    <mergeCell ref="AV148:AY148"/>
    <mergeCell ref="AZ148:BC148"/>
    <mergeCell ref="BD148:BG148"/>
    <mergeCell ref="BH162:BK162"/>
    <mergeCell ref="BL162:BO162"/>
    <mergeCell ref="BP162:BS162"/>
    <mergeCell ref="BT162:BW162"/>
    <mergeCell ref="BX162:CA162"/>
    <mergeCell ref="CB162:CE162"/>
    <mergeCell ref="CF162:CI162"/>
    <mergeCell ref="CJ162:CM162"/>
    <mergeCell ref="CN162:CQ162"/>
    <mergeCell ref="CR162:CU162"/>
    <mergeCell ref="CV162:CY162"/>
    <mergeCell ref="CZ162:DC162"/>
    <mergeCell ref="DD162:DG162"/>
    <mergeCell ref="DH162:DK162"/>
    <mergeCell ref="AF162:AI162"/>
    <mergeCell ref="AJ162:AM162"/>
    <mergeCell ref="AN162:AQ162"/>
    <mergeCell ref="AR162:AU162"/>
    <mergeCell ref="AV162:AY162"/>
    <mergeCell ref="AZ162:BC162"/>
    <mergeCell ref="BD162:BG162"/>
    <mergeCell ref="D162:G162"/>
    <mergeCell ref="H162:K162"/>
    <mergeCell ref="L162:O162"/>
    <mergeCell ref="P162:S162"/>
    <mergeCell ref="T162:W162"/>
    <mergeCell ref="X162:AA162"/>
    <mergeCell ref="AB162:AE162"/>
    <mergeCell ref="CR175:CU175"/>
    <mergeCell ref="CV175:CY175"/>
    <mergeCell ref="BP175:BS175"/>
    <mergeCell ref="BT175:BW175"/>
    <mergeCell ref="BX175:CA175"/>
    <mergeCell ref="CB175:CE175"/>
    <mergeCell ref="CF175:CI175"/>
    <mergeCell ref="CJ175:CM175"/>
    <mergeCell ref="CN175:CQ175"/>
    <mergeCell ref="D175:G175"/>
    <mergeCell ref="H175:K175"/>
    <mergeCell ref="L175:O175"/>
    <mergeCell ref="P175:S175"/>
    <mergeCell ref="T175:W175"/>
    <mergeCell ref="X175:AA175"/>
    <mergeCell ref="AB175:AE175"/>
    <mergeCell ref="EN137:EQ137"/>
    <mergeCell ref="ER137:EU137"/>
    <mergeCell ref="EV137:EY137"/>
    <mergeCell ref="EZ137:FC137"/>
    <mergeCell ref="FD137:FG137"/>
    <mergeCell ref="FH137:FK137"/>
    <mergeCell ref="FL137:FO137"/>
    <mergeCell ref="DL137:DO137"/>
    <mergeCell ref="DP137:DS137"/>
    <mergeCell ref="DT137:DW137"/>
    <mergeCell ref="DX137:EA137"/>
    <mergeCell ref="EB137:EE137"/>
    <mergeCell ref="EF137:EI137"/>
    <mergeCell ref="EJ137:EM137"/>
    <mergeCell ref="EJ148:EM148"/>
    <mergeCell ref="EN148:EQ148"/>
    <mergeCell ref="ER148:EU148"/>
    <mergeCell ref="EV148:EY148"/>
    <mergeCell ref="EZ148:FC148"/>
    <mergeCell ref="FD148:FG148"/>
    <mergeCell ref="FH148:FK148"/>
    <mergeCell ref="FL148:FO148"/>
    <mergeCell ref="EB148:EE148"/>
    <mergeCell ref="EF148:EI148"/>
    <mergeCell ref="CZ148:DC148"/>
    <mergeCell ref="DD148:DG148"/>
    <mergeCell ref="DH148:DK148"/>
    <mergeCell ref="DL148:DO148"/>
    <mergeCell ref="DP148:DS148"/>
    <mergeCell ref="DT148:DW148"/>
    <mergeCell ref="DX148:EA148"/>
    <mergeCell ref="BL120:BO120"/>
    <mergeCell ref="BP120:BS120"/>
    <mergeCell ref="AF120:AI120"/>
    <mergeCell ref="AN120:AQ120"/>
    <mergeCell ref="AR120:AU120"/>
    <mergeCell ref="AV120:AY120"/>
    <mergeCell ref="AZ120:BC120"/>
    <mergeCell ref="BD120:BG120"/>
    <mergeCell ref="BH120:BK120"/>
    <mergeCell ref="BH137:BK137"/>
    <mergeCell ref="BL137:BO137"/>
    <mergeCell ref="BP137:BS137"/>
    <mergeCell ref="BT137:BW137"/>
    <mergeCell ref="BX137:CA137"/>
    <mergeCell ref="CB137:CE137"/>
    <mergeCell ref="CF137:CI137"/>
    <mergeCell ref="CJ137:CM137"/>
    <mergeCell ref="CN137:CQ137"/>
    <mergeCell ref="CR137:CU137"/>
    <mergeCell ref="CV137:CY137"/>
    <mergeCell ref="CZ137:DC137"/>
    <mergeCell ref="DD137:DG137"/>
    <mergeCell ref="DH137:DK137"/>
    <mergeCell ref="AF137:AI137"/>
    <mergeCell ref="AJ137:AM137"/>
    <mergeCell ref="AN137:AQ137"/>
    <mergeCell ref="AR137:AU137"/>
    <mergeCell ref="AV137:AY137"/>
    <mergeCell ref="AZ137:BC137"/>
    <mergeCell ref="BD137:BG137"/>
    <mergeCell ref="D137:G137"/>
    <mergeCell ref="H137:K137"/>
    <mergeCell ref="L137:O137"/>
    <mergeCell ref="P137:S137"/>
    <mergeCell ref="T137:W137"/>
    <mergeCell ref="X137:AA137"/>
    <mergeCell ref="AB137:AE137"/>
    <mergeCell ref="CR148:CU148"/>
    <mergeCell ref="CV148:CY148"/>
    <mergeCell ref="BP148:BS148"/>
    <mergeCell ref="BT148:BW148"/>
    <mergeCell ref="BX148:CA148"/>
    <mergeCell ref="CB148:CE148"/>
    <mergeCell ref="CF148:CI148"/>
    <mergeCell ref="CJ148:CM148"/>
    <mergeCell ref="CN148:CQ148"/>
    <mergeCell ref="D148:G148"/>
    <mergeCell ref="H148:K148"/>
    <mergeCell ref="L148:O148"/>
    <mergeCell ref="P148:S148"/>
    <mergeCell ref="T148:W148"/>
    <mergeCell ref="X148:AA148"/>
    <mergeCell ref="AB148:AE148"/>
    <mergeCell ref="EN114:EQ114"/>
    <mergeCell ref="ER114:EU114"/>
    <mergeCell ref="EV114:EY114"/>
    <mergeCell ref="EZ114:FC114"/>
    <mergeCell ref="FD114:FG114"/>
    <mergeCell ref="FH114:FK114"/>
    <mergeCell ref="FL114:FO114"/>
    <mergeCell ref="DL114:DO114"/>
    <mergeCell ref="DP114:DS114"/>
    <mergeCell ref="DT114:DW114"/>
    <mergeCell ref="DX114:EA114"/>
    <mergeCell ref="EB114:EE114"/>
    <mergeCell ref="EF114:EI114"/>
    <mergeCell ref="EJ114:EM114"/>
    <mergeCell ref="EN120:EQ120"/>
    <mergeCell ref="ER120:EU120"/>
    <mergeCell ref="EV120:EY120"/>
    <mergeCell ref="EZ120:FC120"/>
    <mergeCell ref="FD120:FG120"/>
    <mergeCell ref="FH120:FK120"/>
    <mergeCell ref="FL120:FO120"/>
    <mergeCell ref="EF120:EI120"/>
    <mergeCell ref="EJ120:EM120"/>
    <mergeCell ref="DD120:DG120"/>
    <mergeCell ref="DH120:DK120"/>
    <mergeCell ref="DL120:DO120"/>
    <mergeCell ref="DP120:DS120"/>
    <mergeCell ref="DT120:DW120"/>
    <mergeCell ref="DX120:EA120"/>
    <mergeCell ref="EB120:EE120"/>
    <mergeCell ref="BH107:BK107"/>
    <mergeCell ref="BL107:BO107"/>
    <mergeCell ref="AF107:AI107"/>
    <mergeCell ref="AJ107:AM107"/>
    <mergeCell ref="AN107:AQ107"/>
    <mergeCell ref="AR107:AU107"/>
    <mergeCell ref="AV107:AY107"/>
    <mergeCell ref="AZ107:BC107"/>
    <mergeCell ref="BD107:BG107"/>
    <mergeCell ref="BH114:BK114"/>
    <mergeCell ref="BL114:BO114"/>
    <mergeCell ref="BP114:BS114"/>
    <mergeCell ref="BT114:BW114"/>
    <mergeCell ref="BX114:CA114"/>
    <mergeCell ref="CB114:CE114"/>
    <mergeCell ref="CF114:CI114"/>
    <mergeCell ref="CJ114:CM114"/>
    <mergeCell ref="CN114:CQ114"/>
    <mergeCell ref="CR114:CU114"/>
    <mergeCell ref="CV114:CY114"/>
    <mergeCell ref="CZ114:DC114"/>
    <mergeCell ref="DD114:DG114"/>
    <mergeCell ref="DH114:DK114"/>
    <mergeCell ref="AR114:AU114"/>
    <mergeCell ref="AV114:AY114"/>
    <mergeCell ref="AZ114:BC114"/>
    <mergeCell ref="BD114:BG114"/>
    <mergeCell ref="D114:G114"/>
    <mergeCell ref="H114:K114"/>
    <mergeCell ref="L114:O114"/>
    <mergeCell ref="P114:S114"/>
    <mergeCell ref="T114:W114"/>
    <mergeCell ref="X114:AA114"/>
    <mergeCell ref="AB114:AE114"/>
    <mergeCell ref="CV120:CY120"/>
    <mergeCell ref="CZ120:DC120"/>
    <mergeCell ref="BT120:BW120"/>
    <mergeCell ref="BX120:CA120"/>
    <mergeCell ref="CB120:CE120"/>
    <mergeCell ref="CF120:CI120"/>
    <mergeCell ref="CJ120:CM120"/>
    <mergeCell ref="CN120:CQ120"/>
    <mergeCell ref="CR120:CU120"/>
    <mergeCell ref="D120:G120"/>
    <mergeCell ref="H120:K120"/>
    <mergeCell ref="L120:O120"/>
    <mergeCell ref="P120:S120"/>
    <mergeCell ref="T120:W120"/>
    <mergeCell ref="X120:AA120"/>
    <mergeCell ref="AB120:AE120"/>
    <mergeCell ref="EB30:EE30"/>
    <mergeCell ref="EF30:EI30"/>
    <mergeCell ref="CZ30:DC30"/>
    <mergeCell ref="DD30:DG30"/>
    <mergeCell ref="DH30:DK30"/>
    <mergeCell ref="DL30:DO30"/>
    <mergeCell ref="DP30:DS30"/>
    <mergeCell ref="DT30:DW30"/>
    <mergeCell ref="DX30:EA30"/>
    <mergeCell ref="EJ49:EM49"/>
    <mergeCell ref="EN49:EQ49"/>
    <mergeCell ref="ER49:EU49"/>
    <mergeCell ref="EV49:EY49"/>
    <mergeCell ref="EZ49:FC49"/>
    <mergeCell ref="FD49:FG49"/>
    <mergeCell ref="FH49:FK49"/>
    <mergeCell ref="FL49:FO49"/>
    <mergeCell ref="DH49:DK49"/>
    <mergeCell ref="DL49:DO49"/>
    <mergeCell ref="DP49:DS49"/>
    <mergeCell ref="DT49:DW49"/>
    <mergeCell ref="DX49:EA49"/>
    <mergeCell ref="EB49:EE49"/>
    <mergeCell ref="EF49:EI49"/>
    <mergeCell ref="EJ30:EM30"/>
    <mergeCell ref="EN30:EQ30"/>
    <mergeCell ref="ER30:EU30"/>
    <mergeCell ref="EV30:EY30"/>
    <mergeCell ref="EZ30:FC30"/>
    <mergeCell ref="FD30:FG30"/>
    <mergeCell ref="FH30:FK30"/>
    <mergeCell ref="FL30:FO30"/>
    <mergeCell ref="D30:G30"/>
    <mergeCell ref="H30:K30"/>
    <mergeCell ref="L30:O30"/>
    <mergeCell ref="P30:S30"/>
    <mergeCell ref="T30:W30"/>
    <mergeCell ref="X30:AA30"/>
    <mergeCell ref="AB30:AE30"/>
    <mergeCell ref="CB17:CE17"/>
    <mergeCell ref="CF17:CI17"/>
    <mergeCell ref="AZ17:BC17"/>
    <mergeCell ref="BD17:BG17"/>
    <mergeCell ref="BH17:BK17"/>
    <mergeCell ref="BL17:BO17"/>
    <mergeCell ref="BP17:BS17"/>
    <mergeCell ref="BT17:BW17"/>
    <mergeCell ref="BX17:CA17"/>
    <mergeCell ref="DL17:DO17"/>
    <mergeCell ref="DP17:DS17"/>
    <mergeCell ref="CJ17:CM17"/>
    <mergeCell ref="CN17:CQ17"/>
    <mergeCell ref="CR17:CU17"/>
    <mergeCell ref="CV17:CY17"/>
    <mergeCell ref="CZ17:DC17"/>
    <mergeCell ref="DD17:DG17"/>
    <mergeCell ref="CN25:CQ25"/>
    <mergeCell ref="CR25:CU25"/>
    <mergeCell ref="CV25:CY25"/>
    <mergeCell ref="CZ25:DC25"/>
    <mergeCell ref="DD25:DG25"/>
    <mergeCell ref="DH25:DK25"/>
    <mergeCell ref="EN25:EQ25"/>
    <mergeCell ref="ER25:EU25"/>
    <mergeCell ref="EV25:EY25"/>
    <mergeCell ref="EZ25:FC25"/>
    <mergeCell ref="FD25:FG25"/>
    <mergeCell ref="FH25:FK25"/>
    <mergeCell ref="FL25:FO25"/>
    <mergeCell ref="DL25:DO25"/>
    <mergeCell ref="DP25:DS25"/>
    <mergeCell ref="DT25:DW25"/>
    <mergeCell ref="DX25:EA25"/>
    <mergeCell ref="EB25:EE25"/>
    <mergeCell ref="EF25:EI25"/>
    <mergeCell ref="EJ25:EM25"/>
    <mergeCell ref="T10:W10"/>
    <mergeCell ref="X10:AA10"/>
    <mergeCell ref="L10:O10"/>
    <mergeCell ref="P10:S10"/>
    <mergeCell ref="D17:G17"/>
    <mergeCell ref="H17:K17"/>
    <mergeCell ref="L17:O17"/>
    <mergeCell ref="P17:S17"/>
    <mergeCell ref="T17:W17"/>
    <mergeCell ref="BH25:BK25"/>
    <mergeCell ref="BL25:BO25"/>
    <mergeCell ref="BP25:BS25"/>
    <mergeCell ref="BT25:BW25"/>
    <mergeCell ref="BX25:CA25"/>
    <mergeCell ref="CB25:CE25"/>
    <mergeCell ref="CF25:CI25"/>
    <mergeCell ref="CJ25:CM25"/>
    <mergeCell ref="AF25:AI25"/>
    <mergeCell ref="AJ25:AM25"/>
    <mergeCell ref="AN25:AQ25"/>
    <mergeCell ref="AR25:AU25"/>
    <mergeCell ref="AV25:AY25"/>
    <mergeCell ref="AZ25:BC25"/>
    <mergeCell ref="BD25:BG25"/>
    <mergeCell ref="D25:G25"/>
    <mergeCell ref="H25:K25"/>
    <mergeCell ref="L25:O25"/>
    <mergeCell ref="P25:S25"/>
    <mergeCell ref="T25:W25"/>
    <mergeCell ref="X25:AA25"/>
    <mergeCell ref="AB25:AE25"/>
    <mergeCell ref="FL10:FO10"/>
    <mergeCell ref="DH10:DK10"/>
    <mergeCell ref="DL10:DO10"/>
    <mergeCell ref="DP10:DS10"/>
    <mergeCell ref="DT10:DW10"/>
    <mergeCell ref="DX10:EA10"/>
    <mergeCell ref="EB10:EE10"/>
    <mergeCell ref="EF10:EI10"/>
    <mergeCell ref="FD17:FG17"/>
    <mergeCell ref="FH17:FK17"/>
    <mergeCell ref="FL17:FO17"/>
    <mergeCell ref="X17:AA17"/>
    <mergeCell ref="AB17:AE17"/>
    <mergeCell ref="AF17:AI17"/>
    <mergeCell ref="AJ17:AM17"/>
    <mergeCell ref="AN17:AQ17"/>
    <mergeCell ref="AR17:AU17"/>
    <mergeCell ref="AV17:AY17"/>
    <mergeCell ref="DH17:DK17"/>
    <mergeCell ref="EV17:EY17"/>
    <mergeCell ref="EZ17:FC17"/>
    <mergeCell ref="DT17:DW17"/>
    <mergeCell ref="DX17:EA17"/>
    <mergeCell ref="EB17:EE17"/>
    <mergeCell ref="EF17:EI17"/>
    <mergeCell ref="EJ17:EM17"/>
    <mergeCell ref="EN17:EQ17"/>
    <mergeCell ref="ER17:EU17"/>
    <mergeCell ref="BT10:BW10"/>
    <mergeCell ref="BX10:CA10"/>
    <mergeCell ref="CB10:CE10"/>
    <mergeCell ref="CF10:CI10"/>
    <mergeCell ref="CJ10:CM10"/>
    <mergeCell ref="CN10:CQ10"/>
    <mergeCell ref="CR10:CU10"/>
    <mergeCell ref="CV10:CY10"/>
    <mergeCell ref="CZ10:DC10"/>
    <mergeCell ref="DD10:DG10"/>
    <mergeCell ref="EJ10:EM10"/>
    <mergeCell ref="EN10:EQ10"/>
    <mergeCell ref="ER10:EU10"/>
    <mergeCell ref="EV10:EY10"/>
    <mergeCell ref="EZ10:FC10"/>
    <mergeCell ref="FD10:FG10"/>
    <mergeCell ref="FH10:FK10"/>
    <mergeCell ref="EN200:EQ200"/>
    <mergeCell ref="ER200:EU200"/>
    <mergeCell ref="EV200:EY200"/>
    <mergeCell ref="EZ200:FC200"/>
    <mergeCell ref="FD200:FG200"/>
    <mergeCell ref="FH200:FK200"/>
    <mergeCell ref="FL200:FO200"/>
    <mergeCell ref="DL200:DO200"/>
    <mergeCell ref="DP200:DS200"/>
    <mergeCell ref="DT200:DW200"/>
    <mergeCell ref="DX200:EA200"/>
    <mergeCell ref="EB200:EE200"/>
    <mergeCell ref="EF200:EI200"/>
    <mergeCell ref="EJ200:EM200"/>
    <mergeCell ref="C1:AI1"/>
    <mergeCell ref="C2:AI2"/>
    <mergeCell ref="C4:AI4"/>
    <mergeCell ref="C5:AE5"/>
    <mergeCell ref="C7:AI7"/>
    <mergeCell ref="D10:G10"/>
    <mergeCell ref="H10:K10"/>
    <mergeCell ref="AB10:AE10"/>
    <mergeCell ref="AF10:AI10"/>
    <mergeCell ref="AJ10:AM10"/>
    <mergeCell ref="AN10:AQ10"/>
    <mergeCell ref="AR10:AU10"/>
    <mergeCell ref="AV10:AY10"/>
    <mergeCell ref="AZ10:BC10"/>
    <mergeCell ref="BD10:BG10"/>
    <mergeCell ref="BH10:BK10"/>
    <mergeCell ref="BL10:BO10"/>
    <mergeCell ref="BP10:BS10"/>
    <mergeCell ref="EF107:EI107"/>
    <mergeCell ref="CZ107:DC107"/>
    <mergeCell ref="DD107:DG107"/>
    <mergeCell ref="DH107:DK107"/>
    <mergeCell ref="DL107:DO107"/>
    <mergeCell ref="DP107:DS107"/>
    <mergeCell ref="DT107:DW107"/>
    <mergeCell ref="DX107:EA107"/>
    <mergeCell ref="AF200:AI200"/>
    <mergeCell ref="AJ200:AM200"/>
    <mergeCell ref="AN200:AQ200"/>
    <mergeCell ref="AR200:AU200"/>
    <mergeCell ref="AV200:AY200"/>
    <mergeCell ref="AZ200:BC200"/>
    <mergeCell ref="BD200:BG200"/>
    <mergeCell ref="BH200:BK200"/>
    <mergeCell ref="BL200:BO200"/>
    <mergeCell ref="BP200:BS200"/>
    <mergeCell ref="BT200:BW200"/>
    <mergeCell ref="BX200:CA200"/>
    <mergeCell ref="CB200:CE200"/>
    <mergeCell ref="CF200:CI200"/>
    <mergeCell ref="CJ200:CM200"/>
    <mergeCell ref="CN200:CQ200"/>
    <mergeCell ref="CR200:CU200"/>
    <mergeCell ref="CV200:CY200"/>
    <mergeCell ref="CZ200:DC200"/>
    <mergeCell ref="DD200:DG200"/>
    <mergeCell ref="DH200:DK200"/>
    <mergeCell ref="AF114:AI114"/>
    <mergeCell ref="AJ114:AM114"/>
    <mergeCell ref="AN114:AQ114"/>
    <mergeCell ref="D88:G88"/>
    <mergeCell ref="H88:K88"/>
    <mergeCell ref="L88:O88"/>
    <mergeCell ref="P88:S88"/>
    <mergeCell ref="T88:W88"/>
    <mergeCell ref="X88:AA88"/>
    <mergeCell ref="AB88:AE88"/>
    <mergeCell ref="CR107:CU107"/>
    <mergeCell ref="CV107:CY107"/>
    <mergeCell ref="BP107:BS107"/>
    <mergeCell ref="BT107:BW107"/>
    <mergeCell ref="BX107:CA107"/>
    <mergeCell ref="CB107:CE107"/>
    <mergeCell ref="CF107:CI107"/>
    <mergeCell ref="CJ107:CM107"/>
    <mergeCell ref="CN107:CQ107"/>
    <mergeCell ref="EB107:EE107"/>
    <mergeCell ref="CN49:CQ49"/>
    <mergeCell ref="CR49:CU49"/>
    <mergeCell ref="CV49:CY49"/>
    <mergeCell ref="CZ49:DC49"/>
    <mergeCell ref="DD49:DG49"/>
    <mergeCell ref="CB62:CE62"/>
    <mergeCell ref="CF62:CI62"/>
    <mergeCell ref="CJ62:CM62"/>
    <mergeCell ref="CN62:CQ62"/>
    <mergeCell ref="CR62:CU62"/>
    <mergeCell ref="CV62:CY62"/>
    <mergeCell ref="CZ62:DC62"/>
    <mergeCell ref="DD62:DG62"/>
    <mergeCell ref="BH30:BK30"/>
    <mergeCell ref="BL30:BO30"/>
    <mergeCell ref="BH62:BK62"/>
    <mergeCell ref="BL62:BO62"/>
    <mergeCell ref="BP62:BS62"/>
    <mergeCell ref="BT62:BW62"/>
    <mergeCell ref="BX62:CA62"/>
    <mergeCell ref="CR30:CU30"/>
    <mergeCell ref="CV30:CY30"/>
    <mergeCell ref="BP30:BS30"/>
    <mergeCell ref="BT30:BW30"/>
    <mergeCell ref="BX30:CA30"/>
    <mergeCell ref="CB30:CE30"/>
    <mergeCell ref="CF30:CI30"/>
    <mergeCell ref="CJ30:CM30"/>
    <mergeCell ref="CN30:CQ30"/>
    <mergeCell ref="FD71:FG71"/>
    <mergeCell ref="FH71:FK71"/>
    <mergeCell ref="FL71:FO71"/>
    <mergeCell ref="EB71:EE71"/>
    <mergeCell ref="EF71:EI71"/>
    <mergeCell ref="EJ71:EM71"/>
    <mergeCell ref="EN71:EQ71"/>
    <mergeCell ref="ER71:EU71"/>
    <mergeCell ref="EV71:EY71"/>
    <mergeCell ref="EZ71:FC71"/>
    <mergeCell ref="AF30:AI30"/>
    <mergeCell ref="AJ30:AM30"/>
    <mergeCell ref="AN30:AQ30"/>
    <mergeCell ref="AR30:AU30"/>
    <mergeCell ref="AV30:AY30"/>
    <mergeCell ref="AZ30:BC30"/>
    <mergeCell ref="BD30:BG30"/>
    <mergeCell ref="AF49:AI49"/>
    <mergeCell ref="AJ49:AM49"/>
    <mergeCell ref="AN49:AQ49"/>
    <mergeCell ref="AR49:AU49"/>
    <mergeCell ref="AV49:AY49"/>
    <mergeCell ref="AZ49:BC49"/>
    <mergeCell ref="BD49:BG49"/>
    <mergeCell ref="BH49:BK49"/>
    <mergeCell ref="BL49:BO49"/>
    <mergeCell ref="BP49:BS49"/>
    <mergeCell ref="BT49:BW49"/>
    <mergeCell ref="BX49:CA49"/>
    <mergeCell ref="CB49:CE49"/>
    <mergeCell ref="CF49:CI49"/>
    <mergeCell ref="CJ49:CM49"/>
    <mergeCell ref="EB62:EE62"/>
    <mergeCell ref="EF62:EI62"/>
    <mergeCell ref="EJ62:EM62"/>
    <mergeCell ref="EN62:EQ62"/>
    <mergeCell ref="ER62:EU62"/>
    <mergeCell ref="EV62:EY62"/>
    <mergeCell ref="EZ62:FC62"/>
    <mergeCell ref="BP71:BS71"/>
    <mergeCell ref="BT71:BW71"/>
    <mergeCell ref="BX71:CA71"/>
    <mergeCell ref="CB71:CE71"/>
    <mergeCell ref="CF71:CI71"/>
    <mergeCell ref="CJ71:CM71"/>
    <mergeCell ref="CN71:CQ71"/>
    <mergeCell ref="CR71:CU71"/>
    <mergeCell ref="CV71:CY71"/>
    <mergeCell ref="DH71:DK71"/>
    <mergeCell ref="DL71:DO71"/>
    <mergeCell ref="DP71:DS71"/>
    <mergeCell ref="DT71:DW71"/>
    <mergeCell ref="DX71:EA71"/>
    <mergeCell ref="CZ71:DC71"/>
    <mergeCell ref="DD71:DG71"/>
    <mergeCell ref="EJ107:EM107"/>
    <mergeCell ref="EN107:EQ107"/>
    <mergeCell ref="ER107:EU107"/>
    <mergeCell ref="EV107:EY107"/>
    <mergeCell ref="EZ107:FC107"/>
    <mergeCell ref="FD107:FG107"/>
    <mergeCell ref="FH107:FK107"/>
    <mergeCell ref="FL107:FO107"/>
    <mergeCell ref="D107:G107"/>
    <mergeCell ref="H107:K107"/>
    <mergeCell ref="L107:O107"/>
    <mergeCell ref="P107:S107"/>
    <mergeCell ref="T107:W107"/>
    <mergeCell ref="X107:AA107"/>
    <mergeCell ref="AB107:AE107"/>
    <mergeCell ref="X62:AA62"/>
    <mergeCell ref="AB62:AE62"/>
    <mergeCell ref="AF62:AI62"/>
    <mergeCell ref="AJ62:AM62"/>
    <mergeCell ref="AN62:AQ62"/>
    <mergeCell ref="AR62:AU62"/>
    <mergeCell ref="AV62:AY62"/>
    <mergeCell ref="AZ62:BC62"/>
    <mergeCell ref="BD62:BG62"/>
    <mergeCell ref="DH62:DK62"/>
    <mergeCell ref="DL62:DO62"/>
    <mergeCell ref="DP62:DS62"/>
    <mergeCell ref="DT62:DW62"/>
    <mergeCell ref="DX62:EA62"/>
    <mergeCell ref="FD62:FG62"/>
    <mergeCell ref="FH62:FK62"/>
    <mergeCell ref="FL62:FO62"/>
    <mergeCell ref="CN88:CQ88"/>
    <mergeCell ref="CR88:CU88"/>
    <mergeCell ref="CV88:CY88"/>
    <mergeCell ref="CZ88:DC88"/>
    <mergeCell ref="DD88:DG88"/>
    <mergeCell ref="DH88:DK88"/>
    <mergeCell ref="EN88:EQ88"/>
    <mergeCell ref="ER88:EU88"/>
    <mergeCell ref="EV88:EY88"/>
    <mergeCell ref="EZ88:FC88"/>
    <mergeCell ref="FD88:FG88"/>
    <mergeCell ref="FH88:FK88"/>
    <mergeCell ref="FL88:FO88"/>
    <mergeCell ref="DL88:DO88"/>
    <mergeCell ref="DP88:DS88"/>
    <mergeCell ref="DT88:DW88"/>
    <mergeCell ref="DX88:EA88"/>
    <mergeCell ref="EB88:EE88"/>
    <mergeCell ref="EF88:EI88"/>
    <mergeCell ref="EJ88:EM88"/>
    <mergeCell ref="BH71:BK71"/>
    <mergeCell ref="BL71:BO71"/>
    <mergeCell ref="AF71:AI71"/>
    <mergeCell ref="AJ71:AM71"/>
    <mergeCell ref="AN71:AQ71"/>
    <mergeCell ref="AR71:AU71"/>
    <mergeCell ref="AV71:AY71"/>
    <mergeCell ref="AZ71:BC71"/>
    <mergeCell ref="BD71:BG71"/>
    <mergeCell ref="BH88:BK88"/>
    <mergeCell ref="BL88:BO88"/>
    <mergeCell ref="BP88:BS88"/>
    <mergeCell ref="BT88:BW88"/>
    <mergeCell ref="BX88:CA88"/>
    <mergeCell ref="CB88:CE88"/>
    <mergeCell ref="CF88:CI88"/>
    <mergeCell ref="CJ88:CM88"/>
    <mergeCell ref="AF88:AI88"/>
    <mergeCell ref="AJ88:AM88"/>
    <mergeCell ref="AN88:AQ88"/>
    <mergeCell ref="AR88:AU88"/>
    <mergeCell ref="AV88:AY88"/>
    <mergeCell ref="AZ88:BC88"/>
    <mergeCell ref="BD88:BG88"/>
    <mergeCell ref="CZ80:DC80"/>
    <mergeCell ref="DD80:DG80"/>
    <mergeCell ref="DH80:DK80"/>
    <mergeCell ref="EN80:EQ80"/>
    <mergeCell ref="ER80:EU80"/>
    <mergeCell ref="EV80:EY80"/>
    <mergeCell ref="EZ80:FC80"/>
    <mergeCell ref="FD80:FG80"/>
    <mergeCell ref="FH80:FK80"/>
    <mergeCell ref="FL80:FO80"/>
    <mergeCell ref="DL80:DO80"/>
    <mergeCell ref="DP80:DS80"/>
    <mergeCell ref="DT80:DW80"/>
    <mergeCell ref="DX80:EA80"/>
    <mergeCell ref="EB80:EE80"/>
    <mergeCell ref="EF80:EI80"/>
    <mergeCell ref="EJ80:EM80"/>
    <mergeCell ref="AJ80:AM80"/>
    <mergeCell ref="AN80:AQ80"/>
    <mergeCell ref="AR80:AU80"/>
    <mergeCell ref="AV80:AY80"/>
    <mergeCell ref="AZ80:BC80"/>
    <mergeCell ref="BD80:BG80"/>
    <mergeCell ref="BH80:BK80"/>
    <mergeCell ref="BL80:BO80"/>
    <mergeCell ref="BP80:BS80"/>
    <mergeCell ref="BT80:BW80"/>
    <mergeCell ref="BX80:CA80"/>
    <mergeCell ref="CB80:CE80"/>
    <mergeCell ref="CF80:CI80"/>
    <mergeCell ref="CJ80:CM80"/>
    <mergeCell ref="CN80:CQ80"/>
    <mergeCell ref="CR80:CU80"/>
    <mergeCell ref="CV80:CY80"/>
    <mergeCell ref="C41:AI41"/>
    <mergeCell ref="C43:AI43"/>
    <mergeCell ref="C44:AE44"/>
    <mergeCell ref="D49:G49"/>
    <mergeCell ref="H49:K49"/>
    <mergeCell ref="L49:O49"/>
    <mergeCell ref="P49:S49"/>
    <mergeCell ref="T49:W49"/>
    <mergeCell ref="X49:AA49"/>
    <mergeCell ref="D62:G62"/>
    <mergeCell ref="H62:K62"/>
    <mergeCell ref="L62:O62"/>
    <mergeCell ref="P62:S62"/>
    <mergeCell ref="T62:W62"/>
    <mergeCell ref="D80:G80"/>
    <mergeCell ref="H80:K80"/>
    <mergeCell ref="L80:O80"/>
    <mergeCell ref="P80:S80"/>
    <mergeCell ref="T80:W80"/>
    <mergeCell ref="X80:AA80"/>
    <mergeCell ref="AB80:AE80"/>
    <mergeCell ref="AF80:AI80"/>
    <mergeCell ref="AB49:AE49"/>
    <mergeCell ref="D71:G71"/>
    <mergeCell ref="H71:K71"/>
    <mergeCell ref="L71:O71"/>
    <mergeCell ref="P71:S71"/>
    <mergeCell ref="T71:W71"/>
    <mergeCell ref="X71:AA71"/>
    <mergeCell ref="AB71:AE71"/>
  </mergeCells>
  <pageMargins left="0.70866141732283472" right="0.31496062992125984" top="0.74803149606299213" bottom="0.74803149606299213" header="0" footer="0"/>
  <pageSetup paperSize="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999"/>
  <sheetViews>
    <sheetView tabSelected="1" topLeftCell="A21" workbookViewId="0">
      <pane xSplit="4" topLeftCell="AS21" activePane="topRight" state="frozen"/>
      <selection activeCell="A21" sqref="A21"/>
      <selection pane="topRight" activeCell="F2" sqref="F2"/>
    </sheetView>
  </sheetViews>
  <sheetFormatPr defaultColWidth="14.390625" defaultRowHeight="15" customHeight="1" x14ac:dyDescent="0.2"/>
  <cols>
    <col min="1" max="1" width="3.62890625" customWidth="1"/>
    <col min="2" max="2" width="10.76171875" customWidth="1"/>
    <col min="3" max="3" width="65.2421875" customWidth="1"/>
    <col min="4" max="4" width="11.43359375" customWidth="1"/>
    <col min="5" max="5" width="13.44921875" customWidth="1"/>
    <col min="6" max="6" width="15.46875" customWidth="1"/>
    <col min="7" max="9" width="10.76171875" customWidth="1"/>
    <col min="10" max="10" width="11.43359375" customWidth="1"/>
    <col min="11" max="11" width="10.76171875" customWidth="1"/>
    <col min="12" max="12" width="11.703125" customWidth="1"/>
    <col min="13" max="35" width="10.76171875" customWidth="1"/>
    <col min="36" max="36" width="14.390625" customWidth="1"/>
    <col min="37" max="47" width="10.76171875" customWidth="1"/>
  </cols>
  <sheetData>
    <row r="1" spans="1:47" ht="24.75" x14ac:dyDescent="0.2">
      <c r="C1" s="35" t="s">
        <v>7</v>
      </c>
      <c r="D1" s="35" t="s">
        <v>241</v>
      </c>
      <c r="E1" s="36" t="s">
        <v>242</v>
      </c>
      <c r="F1" s="37" t="s">
        <v>243</v>
      </c>
      <c r="G1" s="36" t="s">
        <v>244</v>
      </c>
      <c r="H1" s="36" t="s">
        <v>245</v>
      </c>
      <c r="I1" s="36" t="s">
        <v>246</v>
      </c>
      <c r="J1" s="36" t="s">
        <v>247</v>
      </c>
      <c r="K1" s="36" t="s">
        <v>248</v>
      </c>
      <c r="L1" s="36" t="s">
        <v>249</v>
      </c>
      <c r="M1" s="36" t="s">
        <v>250</v>
      </c>
      <c r="N1" s="36" t="s">
        <v>251</v>
      </c>
      <c r="O1" s="36" t="s">
        <v>252</v>
      </c>
      <c r="P1" s="36" t="s">
        <v>253</v>
      </c>
      <c r="Q1" s="36" t="s">
        <v>254</v>
      </c>
      <c r="R1" s="36" t="s">
        <v>255</v>
      </c>
      <c r="S1" s="36" t="s">
        <v>256</v>
      </c>
      <c r="T1" s="36" t="s">
        <v>257</v>
      </c>
      <c r="U1" s="36" t="s">
        <v>258</v>
      </c>
      <c r="V1" s="36" t="s">
        <v>259</v>
      </c>
      <c r="W1" s="36" t="s">
        <v>260</v>
      </c>
      <c r="X1" s="36" t="s">
        <v>261</v>
      </c>
      <c r="Y1" s="36" t="s">
        <v>262</v>
      </c>
      <c r="Z1" s="36" t="s">
        <v>263</v>
      </c>
      <c r="AA1" s="36" t="s">
        <v>264</v>
      </c>
      <c r="AB1" s="36" t="s">
        <v>265</v>
      </c>
      <c r="AC1" s="36" t="s">
        <v>266</v>
      </c>
      <c r="AD1" s="36" t="s">
        <v>267</v>
      </c>
      <c r="AE1" s="36" t="s">
        <v>268</v>
      </c>
      <c r="AF1" s="36" t="s">
        <v>269</v>
      </c>
      <c r="AG1" s="36" t="s">
        <v>270</v>
      </c>
      <c r="AH1" s="36" t="s">
        <v>271</v>
      </c>
      <c r="AI1" s="36" t="s">
        <v>272</v>
      </c>
      <c r="AJ1" s="36" t="s">
        <v>273</v>
      </c>
      <c r="AK1" s="36" t="s">
        <v>274</v>
      </c>
      <c r="AL1" s="36" t="s">
        <v>275</v>
      </c>
      <c r="AM1" s="36" t="s">
        <v>276</v>
      </c>
      <c r="AN1" s="36" t="s">
        <v>277</v>
      </c>
      <c r="AO1" s="36" t="s">
        <v>278</v>
      </c>
      <c r="AP1" s="36" t="s">
        <v>279</v>
      </c>
      <c r="AQ1" s="36" t="s">
        <v>280</v>
      </c>
      <c r="AR1" s="36" t="s">
        <v>281</v>
      </c>
      <c r="AS1" s="36" t="s">
        <v>282</v>
      </c>
      <c r="AT1" s="36" t="s">
        <v>283</v>
      </c>
      <c r="AU1" s="38" t="s">
        <v>284</v>
      </c>
    </row>
    <row r="2" spans="1:47" x14ac:dyDescent="0.2">
      <c r="A2" s="11" t="s">
        <v>8</v>
      </c>
      <c r="B2" s="11" t="s">
        <v>9</v>
      </c>
      <c r="C2" s="12" t="s">
        <v>10</v>
      </c>
      <c r="D2" s="12" t="s">
        <v>285</v>
      </c>
      <c r="E2" s="3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0">
        <f t="shared" ref="AU2:AU68" si="0">SUM(E2:AT2)</f>
        <v>0</v>
      </c>
    </row>
    <row r="3" spans="1:47" x14ac:dyDescent="0.2">
      <c r="A3" s="14">
        <v>1</v>
      </c>
      <c r="B3" s="14">
        <v>2</v>
      </c>
      <c r="C3" s="15" t="s">
        <v>53</v>
      </c>
      <c r="D3" s="12" t="s">
        <v>285</v>
      </c>
      <c r="E3" s="39">
        <v>1</v>
      </c>
      <c r="F3" s="14"/>
      <c r="G3" s="14"/>
      <c r="H3" s="14"/>
      <c r="I3" s="14"/>
      <c r="J3" s="14"/>
      <c r="K3" s="39"/>
      <c r="L3" s="14"/>
      <c r="M3" s="39">
        <v>3</v>
      </c>
      <c r="N3" s="14"/>
      <c r="O3" s="39">
        <v>2</v>
      </c>
      <c r="P3" s="26"/>
      <c r="Q3" s="39">
        <v>2</v>
      </c>
      <c r="R3" s="14"/>
      <c r="S3" s="14"/>
      <c r="T3" s="14"/>
      <c r="U3" s="14"/>
      <c r="V3" s="14"/>
      <c r="W3" s="14"/>
      <c r="X3" s="14"/>
      <c r="Y3" s="14"/>
      <c r="Z3" s="14"/>
      <c r="AA3" s="39">
        <v>1</v>
      </c>
      <c r="AB3" s="39">
        <v>1</v>
      </c>
      <c r="AC3" s="39">
        <v>1</v>
      </c>
      <c r="AD3" s="14"/>
      <c r="AE3" s="39">
        <v>2</v>
      </c>
      <c r="AF3" s="14"/>
      <c r="AG3" s="14"/>
      <c r="AH3" s="39">
        <v>1</v>
      </c>
      <c r="AI3" s="14"/>
      <c r="AJ3" s="14"/>
      <c r="AK3" s="14"/>
      <c r="AL3" s="14"/>
      <c r="AM3" s="39">
        <v>1</v>
      </c>
      <c r="AN3" s="14"/>
      <c r="AO3" s="14"/>
      <c r="AP3" s="14"/>
      <c r="AQ3" s="14"/>
      <c r="AR3" s="14"/>
      <c r="AS3" s="39">
        <v>2</v>
      </c>
      <c r="AT3" s="14"/>
      <c r="AU3" s="10">
        <f t="shared" si="0"/>
        <v>17</v>
      </c>
    </row>
    <row r="4" spans="1:47" x14ac:dyDescent="0.2">
      <c r="A4" s="14">
        <v>2</v>
      </c>
      <c r="B4" s="14">
        <v>1</v>
      </c>
      <c r="C4" s="15" t="s">
        <v>54</v>
      </c>
      <c r="D4" s="12" t="s">
        <v>285</v>
      </c>
      <c r="E4" s="39">
        <v>7</v>
      </c>
      <c r="F4" s="14"/>
      <c r="G4" s="14"/>
      <c r="H4" s="14"/>
      <c r="I4" s="39">
        <v>1</v>
      </c>
      <c r="J4" s="14"/>
      <c r="K4" s="39">
        <f>11+12+5</f>
        <v>28</v>
      </c>
      <c r="L4" s="14"/>
      <c r="M4" s="39"/>
      <c r="N4" s="14"/>
      <c r="O4" s="39">
        <v>1</v>
      </c>
      <c r="P4" s="14"/>
      <c r="Q4" s="39">
        <v>1</v>
      </c>
      <c r="R4" s="14"/>
      <c r="S4" s="14"/>
      <c r="T4" s="14"/>
      <c r="U4" s="14"/>
      <c r="V4" s="14"/>
      <c r="W4" s="14"/>
      <c r="X4" s="14"/>
      <c r="Y4" s="39">
        <v>2</v>
      </c>
      <c r="Z4" s="39">
        <v>5</v>
      </c>
      <c r="AA4" s="14"/>
      <c r="AB4" s="39">
        <v>1</v>
      </c>
      <c r="AC4" s="39">
        <v>2</v>
      </c>
      <c r="AD4" s="14"/>
      <c r="AE4" s="39">
        <f>225+64+58+32+40+27+43</f>
        <v>489</v>
      </c>
      <c r="AF4" s="14"/>
      <c r="AG4" s="14"/>
      <c r="AH4" s="39">
        <v>2</v>
      </c>
      <c r="AI4" s="39">
        <v>1</v>
      </c>
      <c r="AJ4" s="14"/>
      <c r="AK4" s="14"/>
      <c r="AL4" s="14"/>
      <c r="AM4" s="39">
        <v>1</v>
      </c>
      <c r="AN4" s="14"/>
      <c r="AO4" s="14"/>
      <c r="AP4" s="14"/>
      <c r="AQ4" s="14"/>
      <c r="AR4" s="14"/>
      <c r="AS4" s="39">
        <v>1</v>
      </c>
      <c r="AT4" s="14"/>
      <c r="AU4" s="10">
        <f t="shared" si="0"/>
        <v>542</v>
      </c>
    </row>
    <row r="5" spans="1:47" x14ac:dyDescent="0.2">
      <c r="A5" s="14">
        <v>3</v>
      </c>
      <c r="B5" s="14">
        <v>3</v>
      </c>
      <c r="C5" s="15" t="s">
        <v>55</v>
      </c>
      <c r="D5" s="12" t="s">
        <v>285</v>
      </c>
      <c r="E5" s="39">
        <v>2</v>
      </c>
      <c r="F5" s="14"/>
      <c r="G5" s="14"/>
      <c r="H5" s="39">
        <v>1</v>
      </c>
      <c r="I5" s="14"/>
      <c r="J5" s="39">
        <v>2</v>
      </c>
      <c r="K5" s="14"/>
      <c r="L5" s="14"/>
      <c r="M5" s="39">
        <v>1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39">
        <v>2</v>
      </c>
      <c r="AF5" s="14"/>
      <c r="AG5" s="14"/>
      <c r="AH5" s="14"/>
      <c r="AI5" s="14"/>
      <c r="AJ5" s="14"/>
      <c r="AK5" s="14"/>
      <c r="AL5" s="14"/>
      <c r="AM5" s="39">
        <v>1</v>
      </c>
      <c r="AN5" s="14"/>
      <c r="AO5" s="14"/>
      <c r="AP5" s="14"/>
      <c r="AQ5" s="14"/>
      <c r="AR5" s="14"/>
      <c r="AS5" s="14"/>
      <c r="AT5" s="14"/>
      <c r="AU5" s="10">
        <f t="shared" si="0"/>
        <v>9</v>
      </c>
    </row>
    <row r="6" spans="1:47" x14ac:dyDescent="0.2">
      <c r="A6" s="14"/>
      <c r="B6" s="15"/>
      <c r="C6" s="15" t="s">
        <v>286</v>
      </c>
      <c r="D6" s="15" t="s">
        <v>287</v>
      </c>
      <c r="E6" s="14">
        <f t="shared" ref="E6:R6" si="1">SUM(E2:E5)</f>
        <v>10</v>
      </c>
      <c r="F6" s="14">
        <f t="shared" si="1"/>
        <v>0</v>
      </c>
      <c r="G6" s="14">
        <f t="shared" si="1"/>
        <v>0</v>
      </c>
      <c r="H6" s="14">
        <f t="shared" si="1"/>
        <v>1</v>
      </c>
      <c r="I6" s="14">
        <f t="shared" si="1"/>
        <v>1</v>
      </c>
      <c r="J6" s="14">
        <f t="shared" si="1"/>
        <v>2</v>
      </c>
      <c r="K6" s="14">
        <f t="shared" si="1"/>
        <v>28</v>
      </c>
      <c r="L6" s="14">
        <f t="shared" si="1"/>
        <v>0</v>
      </c>
      <c r="M6" s="14">
        <f t="shared" si="1"/>
        <v>4</v>
      </c>
      <c r="N6" s="14">
        <f t="shared" si="1"/>
        <v>0</v>
      </c>
      <c r="O6" s="14">
        <f t="shared" si="1"/>
        <v>3</v>
      </c>
      <c r="P6" s="14">
        <f t="shared" si="1"/>
        <v>0</v>
      </c>
      <c r="Q6" s="14">
        <f t="shared" si="1"/>
        <v>3</v>
      </c>
      <c r="R6" s="14">
        <f t="shared" si="1"/>
        <v>0</v>
      </c>
      <c r="S6" s="14"/>
      <c r="T6" s="14">
        <f t="shared" ref="T6:AT6" si="2">SUM(T2:T5)</f>
        <v>0</v>
      </c>
      <c r="U6" s="14">
        <f t="shared" si="2"/>
        <v>0</v>
      </c>
      <c r="V6" s="14">
        <f t="shared" si="2"/>
        <v>0</v>
      </c>
      <c r="W6" s="14">
        <f t="shared" si="2"/>
        <v>0</v>
      </c>
      <c r="X6" s="14">
        <f t="shared" si="2"/>
        <v>0</v>
      </c>
      <c r="Y6" s="14">
        <f t="shared" si="2"/>
        <v>2</v>
      </c>
      <c r="Z6" s="14">
        <f t="shared" si="2"/>
        <v>5</v>
      </c>
      <c r="AA6" s="14">
        <f t="shared" si="2"/>
        <v>1</v>
      </c>
      <c r="AB6" s="14">
        <f t="shared" si="2"/>
        <v>2</v>
      </c>
      <c r="AC6" s="14">
        <f t="shared" si="2"/>
        <v>3</v>
      </c>
      <c r="AD6" s="14">
        <f t="shared" si="2"/>
        <v>0</v>
      </c>
      <c r="AE6" s="14">
        <f t="shared" si="2"/>
        <v>493</v>
      </c>
      <c r="AF6" s="14">
        <f t="shared" si="2"/>
        <v>0</v>
      </c>
      <c r="AG6" s="14">
        <f t="shared" si="2"/>
        <v>0</v>
      </c>
      <c r="AH6" s="14">
        <f t="shared" si="2"/>
        <v>3</v>
      </c>
      <c r="AI6" s="14">
        <f t="shared" si="2"/>
        <v>1</v>
      </c>
      <c r="AJ6" s="14">
        <f t="shared" si="2"/>
        <v>0</v>
      </c>
      <c r="AK6" s="14">
        <f t="shared" si="2"/>
        <v>0</v>
      </c>
      <c r="AL6" s="14">
        <f t="shared" si="2"/>
        <v>0</v>
      </c>
      <c r="AM6" s="14">
        <f t="shared" si="2"/>
        <v>3</v>
      </c>
      <c r="AN6" s="14">
        <f t="shared" si="2"/>
        <v>0</v>
      </c>
      <c r="AO6" s="14">
        <f t="shared" si="2"/>
        <v>0</v>
      </c>
      <c r="AP6" s="14">
        <f t="shared" si="2"/>
        <v>0</v>
      </c>
      <c r="AQ6" s="14">
        <f t="shared" si="2"/>
        <v>0</v>
      </c>
      <c r="AR6" s="14">
        <f t="shared" si="2"/>
        <v>0</v>
      </c>
      <c r="AS6" s="14">
        <f t="shared" si="2"/>
        <v>3</v>
      </c>
      <c r="AT6" s="14">
        <f t="shared" si="2"/>
        <v>0</v>
      </c>
      <c r="AU6" s="10">
        <f t="shared" si="0"/>
        <v>568</v>
      </c>
    </row>
    <row r="7" spans="1:47" x14ac:dyDescent="0.2">
      <c r="A7" s="25"/>
      <c r="B7" s="25"/>
      <c r="C7" s="25"/>
      <c r="D7" s="40" t="s">
        <v>287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0">
        <f t="shared" si="0"/>
        <v>0</v>
      </c>
    </row>
    <row r="8" spans="1:47" x14ac:dyDescent="0.2">
      <c r="A8" s="25"/>
      <c r="B8" s="25"/>
      <c r="C8" s="14" t="s">
        <v>56</v>
      </c>
      <c r="D8" s="14" t="s">
        <v>287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0">
        <f t="shared" si="0"/>
        <v>0</v>
      </c>
    </row>
    <row r="9" spans="1:47" x14ac:dyDescent="0.2">
      <c r="A9" s="11"/>
      <c r="B9" s="11" t="s">
        <v>9</v>
      </c>
      <c r="C9" s="12" t="s">
        <v>10</v>
      </c>
      <c r="D9" s="12" t="s">
        <v>287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0">
        <f t="shared" si="0"/>
        <v>0</v>
      </c>
    </row>
    <row r="10" spans="1:47" x14ac:dyDescent="0.2">
      <c r="A10" s="14">
        <v>1</v>
      </c>
      <c r="B10" s="14">
        <v>5</v>
      </c>
      <c r="C10" s="15" t="s">
        <v>57</v>
      </c>
      <c r="D10" s="12" t="s">
        <v>288</v>
      </c>
      <c r="E10" s="39">
        <v>1</v>
      </c>
      <c r="F10" s="14"/>
      <c r="G10" s="14"/>
      <c r="H10" s="14"/>
      <c r="I10" s="14"/>
      <c r="J10" s="39">
        <v>3</v>
      </c>
      <c r="K10" s="14"/>
      <c r="L10" s="14"/>
      <c r="M10" s="39">
        <v>1</v>
      </c>
      <c r="N10" s="14"/>
      <c r="O10" s="39">
        <v>1</v>
      </c>
      <c r="P10" s="14"/>
      <c r="Q10" s="14"/>
      <c r="R10" s="14"/>
      <c r="S10" s="14"/>
      <c r="T10" s="14"/>
      <c r="U10" s="14"/>
      <c r="V10" s="14"/>
      <c r="W10" s="39"/>
      <c r="X10" s="14"/>
      <c r="Y10" s="14"/>
      <c r="Z10" s="14"/>
      <c r="AA10" s="14"/>
      <c r="AB10" s="14"/>
      <c r="AC10" s="39">
        <v>1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0">
        <f t="shared" si="0"/>
        <v>7</v>
      </c>
    </row>
    <row r="11" spans="1:47" x14ac:dyDescent="0.2">
      <c r="A11" s="14">
        <v>2</v>
      </c>
      <c r="B11" s="14">
        <v>4</v>
      </c>
      <c r="C11" s="15" t="s">
        <v>58</v>
      </c>
      <c r="D11" s="12" t="s">
        <v>288</v>
      </c>
      <c r="E11" s="39">
        <v>1</v>
      </c>
      <c r="F11" s="14"/>
      <c r="G11" s="14"/>
      <c r="H11" s="14"/>
      <c r="I11" s="14"/>
      <c r="J11" s="39">
        <v>5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39">
        <v>976</v>
      </c>
      <c r="X11" s="14"/>
      <c r="Y11" s="39">
        <v>2</v>
      </c>
      <c r="Z11" s="39">
        <v>2</v>
      </c>
      <c r="AA11" s="14"/>
      <c r="AB11" s="14"/>
      <c r="AC11" s="14"/>
      <c r="AD11" s="14"/>
      <c r="AE11" s="39">
        <v>1</v>
      </c>
      <c r="AF11" s="39">
        <v>1</v>
      </c>
      <c r="AG11" s="39">
        <v>1</v>
      </c>
      <c r="AH11" s="14"/>
      <c r="AI11" s="14"/>
      <c r="AJ11" s="39">
        <v>2</v>
      </c>
      <c r="AK11" s="14"/>
      <c r="AL11" s="14"/>
      <c r="AM11" s="14"/>
      <c r="AN11" s="39"/>
      <c r="AO11" s="14"/>
      <c r="AP11" s="14"/>
      <c r="AQ11" s="14"/>
      <c r="AR11" s="14"/>
      <c r="AS11" s="14"/>
      <c r="AT11" s="14"/>
      <c r="AU11" s="10">
        <f t="shared" si="0"/>
        <v>991</v>
      </c>
    </row>
    <row r="12" spans="1:47" x14ac:dyDescent="0.2">
      <c r="A12" s="14">
        <v>3</v>
      </c>
      <c r="B12" s="14">
        <v>1</v>
      </c>
      <c r="C12" s="15" t="s">
        <v>59</v>
      </c>
      <c r="D12" s="12" t="s">
        <v>288</v>
      </c>
      <c r="E12" s="39">
        <v>4</v>
      </c>
      <c r="F12" s="14"/>
      <c r="G12" s="14"/>
      <c r="H12" s="14"/>
      <c r="I12" s="39">
        <v>1</v>
      </c>
      <c r="J12" s="39">
        <v>28</v>
      </c>
      <c r="K12" s="14"/>
      <c r="L12" s="14"/>
      <c r="M12" s="39">
        <v>43</v>
      </c>
      <c r="N12" s="39">
        <v>5</v>
      </c>
      <c r="O12" s="39">
        <v>1</v>
      </c>
      <c r="P12" s="14"/>
      <c r="Q12" s="39">
        <f>16+7+14+30+1+13+1</f>
        <v>82</v>
      </c>
      <c r="R12" s="14"/>
      <c r="S12" s="14"/>
      <c r="T12" s="14"/>
      <c r="U12" s="14"/>
      <c r="V12" s="14"/>
      <c r="W12" s="39">
        <v>2</v>
      </c>
      <c r="X12" s="14"/>
      <c r="Y12" s="39">
        <v>15</v>
      </c>
      <c r="Z12" s="39">
        <v>1</v>
      </c>
      <c r="AA12" s="39">
        <v>1</v>
      </c>
      <c r="AB12" s="39">
        <v>1</v>
      </c>
      <c r="AC12" s="14"/>
      <c r="AD12" s="14"/>
      <c r="AE12" s="39">
        <v>3</v>
      </c>
      <c r="AF12" s="39">
        <f>9+4+12</f>
        <v>25</v>
      </c>
      <c r="AG12" s="14"/>
      <c r="AH12" s="39">
        <v>1</v>
      </c>
      <c r="AI12" s="14"/>
      <c r="AJ12" s="39">
        <v>13</v>
      </c>
      <c r="AK12" s="14"/>
      <c r="AL12" s="14"/>
      <c r="AM12" s="39">
        <v>2</v>
      </c>
      <c r="AN12" s="14"/>
      <c r="AO12" s="14"/>
      <c r="AP12" s="39">
        <v>2</v>
      </c>
      <c r="AQ12" s="14"/>
      <c r="AR12" s="14"/>
      <c r="AS12" s="39">
        <v>1</v>
      </c>
      <c r="AT12" s="39">
        <v>11</v>
      </c>
      <c r="AU12" s="10">
        <f t="shared" si="0"/>
        <v>242</v>
      </c>
    </row>
    <row r="13" spans="1:47" x14ac:dyDescent="0.2">
      <c r="A13" s="14">
        <v>4</v>
      </c>
      <c r="B13" s="14">
        <v>3</v>
      </c>
      <c r="C13" s="15" t="s">
        <v>60</v>
      </c>
      <c r="D13" s="12" t="s">
        <v>288</v>
      </c>
      <c r="E13" s="14"/>
      <c r="F13" s="14"/>
      <c r="G13" s="14"/>
      <c r="H13" s="14"/>
      <c r="I13" s="14"/>
      <c r="J13" s="39">
        <v>70</v>
      </c>
      <c r="K13" s="14"/>
      <c r="L13" s="14"/>
      <c r="M13" s="39">
        <v>2</v>
      </c>
      <c r="N13" s="39"/>
      <c r="O13" s="39">
        <v>1</v>
      </c>
      <c r="P13" s="14"/>
      <c r="Q13" s="14"/>
      <c r="R13" s="39">
        <v>5</v>
      </c>
      <c r="S13" s="14"/>
      <c r="T13" s="14"/>
      <c r="U13" s="14"/>
      <c r="V13" s="14"/>
      <c r="W13" s="39"/>
      <c r="X13" s="14"/>
      <c r="Y13" s="14"/>
      <c r="Z13" s="39">
        <v>4</v>
      </c>
      <c r="AA13" s="14"/>
      <c r="AB13" s="14"/>
      <c r="AC13" s="14"/>
      <c r="AD13" s="39">
        <v>1</v>
      </c>
      <c r="AE13" s="14"/>
      <c r="AF13" s="14"/>
      <c r="AG13" s="41"/>
      <c r="AH13" s="14"/>
      <c r="AI13" s="14"/>
      <c r="AJ13" s="14"/>
      <c r="AK13" s="14"/>
      <c r="AL13" s="14"/>
      <c r="AM13" s="14"/>
      <c r="AN13" s="39">
        <v>1</v>
      </c>
      <c r="AO13" s="14"/>
      <c r="AP13" s="39">
        <v>1</v>
      </c>
      <c r="AQ13" s="14"/>
      <c r="AR13" s="14"/>
      <c r="AS13" s="14"/>
      <c r="AT13" s="39">
        <v>1</v>
      </c>
      <c r="AU13" s="10">
        <f t="shared" si="0"/>
        <v>86</v>
      </c>
    </row>
    <row r="14" spans="1:47" x14ac:dyDescent="0.2">
      <c r="A14" s="14">
        <v>5</v>
      </c>
      <c r="B14" s="14">
        <v>2</v>
      </c>
      <c r="C14" s="15" t="s">
        <v>61</v>
      </c>
      <c r="D14" s="12" t="s">
        <v>288</v>
      </c>
      <c r="E14" s="39">
        <v>1</v>
      </c>
      <c r="F14" s="14"/>
      <c r="G14" s="14"/>
      <c r="H14" s="14"/>
      <c r="I14" s="14"/>
      <c r="J14" s="39">
        <v>4</v>
      </c>
      <c r="K14" s="14"/>
      <c r="L14" s="39">
        <v>2</v>
      </c>
      <c r="M14" s="14"/>
      <c r="N14" s="14"/>
      <c r="O14" s="14"/>
      <c r="P14" s="14"/>
      <c r="Q14" s="39">
        <f>2+1+1</f>
        <v>4</v>
      </c>
      <c r="R14" s="14"/>
      <c r="S14" s="14"/>
      <c r="T14" s="14"/>
      <c r="U14" s="14"/>
      <c r="V14" s="14"/>
      <c r="W14" s="14"/>
      <c r="X14" s="39">
        <v>4</v>
      </c>
      <c r="Y14" s="39">
        <v>1</v>
      </c>
      <c r="Z14" s="14"/>
      <c r="AA14" s="14"/>
      <c r="AB14" s="14"/>
      <c r="AC14" s="14"/>
      <c r="AD14" s="14"/>
      <c r="AE14" s="14"/>
      <c r="AF14" s="39">
        <v>1</v>
      </c>
      <c r="AG14" s="14"/>
      <c r="AH14" s="14"/>
      <c r="AI14" s="14"/>
      <c r="AJ14" s="14"/>
      <c r="AK14" s="14"/>
      <c r="AL14" s="14"/>
      <c r="AM14" s="39">
        <v>2</v>
      </c>
      <c r="AN14" s="14"/>
      <c r="AO14" s="14"/>
      <c r="AP14" s="14"/>
      <c r="AQ14" s="14"/>
      <c r="AR14" s="14"/>
      <c r="AS14" s="39">
        <v>2</v>
      </c>
      <c r="AT14" s="39">
        <v>1</v>
      </c>
      <c r="AU14" s="10">
        <f t="shared" si="0"/>
        <v>22</v>
      </c>
    </row>
    <row r="15" spans="1:47" x14ac:dyDescent="0.2">
      <c r="C15" s="15" t="s">
        <v>289</v>
      </c>
      <c r="D15" s="15" t="s">
        <v>287</v>
      </c>
      <c r="E15" s="14">
        <f t="shared" ref="E15:AT15" si="3">SUM(E10:E14)</f>
        <v>7</v>
      </c>
      <c r="F15" s="14">
        <f t="shared" si="3"/>
        <v>0</v>
      </c>
      <c r="G15" s="14">
        <f t="shared" si="3"/>
        <v>0</v>
      </c>
      <c r="H15" s="14">
        <f t="shared" si="3"/>
        <v>0</v>
      </c>
      <c r="I15" s="14">
        <f t="shared" si="3"/>
        <v>1</v>
      </c>
      <c r="J15" s="14">
        <f t="shared" si="3"/>
        <v>110</v>
      </c>
      <c r="K15" s="14">
        <f t="shared" si="3"/>
        <v>0</v>
      </c>
      <c r="L15" s="14">
        <f t="shared" si="3"/>
        <v>2</v>
      </c>
      <c r="M15" s="14">
        <f t="shared" si="3"/>
        <v>46</v>
      </c>
      <c r="N15" s="14">
        <f t="shared" si="3"/>
        <v>5</v>
      </c>
      <c r="O15" s="14">
        <f t="shared" si="3"/>
        <v>3</v>
      </c>
      <c r="P15" s="14">
        <f t="shared" si="3"/>
        <v>0</v>
      </c>
      <c r="Q15" s="14">
        <f t="shared" si="3"/>
        <v>86</v>
      </c>
      <c r="R15" s="14">
        <f t="shared" si="3"/>
        <v>5</v>
      </c>
      <c r="S15" s="14">
        <f t="shared" si="3"/>
        <v>0</v>
      </c>
      <c r="T15" s="14">
        <f t="shared" si="3"/>
        <v>0</v>
      </c>
      <c r="U15" s="14">
        <f t="shared" si="3"/>
        <v>0</v>
      </c>
      <c r="V15" s="14">
        <f t="shared" si="3"/>
        <v>0</v>
      </c>
      <c r="W15" s="14">
        <f t="shared" si="3"/>
        <v>978</v>
      </c>
      <c r="X15" s="14">
        <f t="shared" si="3"/>
        <v>4</v>
      </c>
      <c r="Y15" s="14">
        <f t="shared" si="3"/>
        <v>18</v>
      </c>
      <c r="Z15" s="14">
        <f t="shared" si="3"/>
        <v>7</v>
      </c>
      <c r="AA15" s="14">
        <f t="shared" si="3"/>
        <v>1</v>
      </c>
      <c r="AB15" s="14">
        <f t="shared" si="3"/>
        <v>1</v>
      </c>
      <c r="AC15" s="14">
        <f t="shared" si="3"/>
        <v>1</v>
      </c>
      <c r="AD15" s="14">
        <f t="shared" si="3"/>
        <v>1</v>
      </c>
      <c r="AE15" s="14">
        <f t="shared" si="3"/>
        <v>4</v>
      </c>
      <c r="AF15" s="14">
        <f t="shared" si="3"/>
        <v>27</v>
      </c>
      <c r="AG15" s="14">
        <f t="shared" si="3"/>
        <v>1</v>
      </c>
      <c r="AH15" s="14">
        <f t="shared" si="3"/>
        <v>1</v>
      </c>
      <c r="AI15" s="14">
        <f t="shared" si="3"/>
        <v>0</v>
      </c>
      <c r="AJ15" s="14">
        <f t="shared" si="3"/>
        <v>15</v>
      </c>
      <c r="AK15" s="14">
        <f t="shared" si="3"/>
        <v>0</v>
      </c>
      <c r="AL15" s="14">
        <f t="shared" si="3"/>
        <v>0</v>
      </c>
      <c r="AM15" s="14">
        <f t="shared" si="3"/>
        <v>4</v>
      </c>
      <c r="AN15" s="14">
        <f t="shared" si="3"/>
        <v>1</v>
      </c>
      <c r="AO15" s="14">
        <f t="shared" si="3"/>
        <v>0</v>
      </c>
      <c r="AP15" s="14">
        <f t="shared" si="3"/>
        <v>3</v>
      </c>
      <c r="AQ15" s="14">
        <f t="shared" si="3"/>
        <v>0</v>
      </c>
      <c r="AR15" s="14">
        <f t="shared" si="3"/>
        <v>0</v>
      </c>
      <c r="AS15" s="14">
        <f t="shared" si="3"/>
        <v>3</v>
      </c>
      <c r="AT15" s="14">
        <f t="shared" si="3"/>
        <v>13</v>
      </c>
      <c r="AU15" s="10">
        <f t="shared" si="0"/>
        <v>1348</v>
      </c>
    </row>
    <row r="16" spans="1:47" x14ac:dyDescent="0.2">
      <c r="A16" s="25"/>
      <c r="B16" s="25"/>
      <c r="D16" s="40" t="s">
        <v>287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0">
        <f t="shared" si="0"/>
        <v>0</v>
      </c>
    </row>
    <row r="17" spans="1:47" x14ac:dyDescent="0.2">
      <c r="C17" s="10" t="s">
        <v>62</v>
      </c>
      <c r="D17" s="40" t="s">
        <v>287</v>
      </c>
      <c r="E17" s="42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4"/>
      <c r="AU17" s="10">
        <f t="shared" si="0"/>
        <v>0</v>
      </c>
    </row>
    <row r="18" spans="1:47" x14ac:dyDescent="0.2">
      <c r="A18" s="11" t="s">
        <v>8</v>
      </c>
      <c r="B18" s="11" t="s">
        <v>9</v>
      </c>
      <c r="C18" s="12" t="s">
        <v>10</v>
      </c>
      <c r="D18" s="45" t="s">
        <v>287</v>
      </c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8"/>
      <c r="AU18" s="10">
        <f t="shared" si="0"/>
        <v>0</v>
      </c>
    </row>
    <row r="19" spans="1:47" x14ac:dyDescent="0.2">
      <c r="A19" s="14">
        <v>1</v>
      </c>
      <c r="B19" s="14">
        <v>2</v>
      </c>
      <c r="C19" s="15" t="s">
        <v>63</v>
      </c>
      <c r="D19" s="12" t="s">
        <v>290</v>
      </c>
      <c r="E19" s="14"/>
      <c r="F19" s="14"/>
      <c r="G19" s="14"/>
      <c r="H19" s="14"/>
      <c r="I19" s="14"/>
      <c r="J19" s="14"/>
      <c r="K19" s="14"/>
      <c r="L19" s="39">
        <v>1</v>
      </c>
      <c r="M19" s="14"/>
      <c r="N19" s="14"/>
      <c r="O19" s="14"/>
      <c r="P19" s="14"/>
      <c r="Q19" s="14"/>
      <c r="R19" s="39">
        <v>1</v>
      </c>
      <c r="S19" s="14"/>
      <c r="T19" s="39">
        <f>2+1+1</f>
        <v>4</v>
      </c>
      <c r="U19" s="14"/>
      <c r="V19" s="14"/>
      <c r="W19" s="14"/>
      <c r="X19" s="14"/>
      <c r="Y19" s="14"/>
      <c r="Z19" s="39">
        <v>8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39">
        <f>2+1</f>
        <v>3</v>
      </c>
      <c r="AM19" s="14"/>
      <c r="AN19" s="14"/>
      <c r="AO19" s="14"/>
      <c r="AP19" s="14"/>
      <c r="AQ19" s="14"/>
      <c r="AR19" s="14"/>
      <c r="AS19" s="39">
        <v>50</v>
      </c>
      <c r="AT19" s="14"/>
      <c r="AU19" s="10">
        <f t="shared" si="0"/>
        <v>67</v>
      </c>
    </row>
    <row r="20" spans="1:47" ht="15.75" customHeight="1" x14ac:dyDescent="0.2">
      <c r="A20" s="14">
        <v>2</v>
      </c>
      <c r="B20" s="14">
        <v>1</v>
      </c>
      <c r="C20" s="15" t="s">
        <v>64</v>
      </c>
      <c r="D20" s="12" t="s">
        <v>290</v>
      </c>
      <c r="E20" s="39">
        <v>1</v>
      </c>
      <c r="F20" s="14"/>
      <c r="G20" s="14"/>
      <c r="H20" s="14"/>
      <c r="I20" s="14"/>
      <c r="J20" s="39">
        <v>1</v>
      </c>
      <c r="K20" s="14"/>
      <c r="L20" s="14"/>
      <c r="M20" s="39">
        <v>1</v>
      </c>
      <c r="N20" s="14"/>
      <c r="O20" s="39">
        <v>2</v>
      </c>
      <c r="P20" s="14"/>
      <c r="Q20" s="39">
        <f>1+1</f>
        <v>2</v>
      </c>
      <c r="R20" s="39">
        <v>1</v>
      </c>
      <c r="S20" s="14"/>
      <c r="T20" s="14"/>
      <c r="U20" s="14"/>
      <c r="V20" s="14"/>
      <c r="W20" s="14"/>
      <c r="X20" s="14"/>
      <c r="Y20" s="39">
        <v>2</v>
      </c>
      <c r="Z20" s="39">
        <v>95</v>
      </c>
      <c r="AA20" s="14"/>
      <c r="AB20" s="14"/>
      <c r="AC20" s="14"/>
      <c r="AD20" s="14"/>
      <c r="AE20" s="39">
        <v>4</v>
      </c>
      <c r="AF20" s="14"/>
      <c r="AG20" s="39">
        <v>2</v>
      </c>
      <c r="AH20" s="14"/>
      <c r="AI20" s="14"/>
      <c r="AJ20" s="14"/>
      <c r="AK20" s="14"/>
      <c r="AL20" s="39">
        <f>3+1</f>
        <v>4</v>
      </c>
      <c r="AM20" s="39">
        <v>1</v>
      </c>
      <c r="AN20" s="14"/>
      <c r="AO20" s="14"/>
      <c r="AP20" s="39">
        <v>1</v>
      </c>
      <c r="AQ20" s="14"/>
      <c r="AR20" s="14"/>
      <c r="AS20" s="14"/>
      <c r="AT20" s="14"/>
      <c r="AU20" s="10">
        <f t="shared" si="0"/>
        <v>117</v>
      </c>
    </row>
    <row r="21" spans="1:47" ht="15.75" customHeight="1" x14ac:dyDescent="0.2">
      <c r="A21" s="25"/>
      <c r="B21" s="25"/>
      <c r="C21" s="15" t="s">
        <v>291</v>
      </c>
      <c r="D21" s="15" t="s">
        <v>287</v>
      </c>
      <c r="E21" s="14">
        <f t="shared" ref="E21:AT21" si="4">SUM(E19:E20)</f>
        <v>1</v>
      </c>
      <c r="F21" s="14">
        <f t="shared" si="4"/>
        <v>0</v>
      </c>
      <c r="G21" s="14">
        <f t="shared" si="4"/>
        <v>0</v>
      </c>
      <c r="H21" s="14">
        <f t="shared" si="4"/>
        <v>0</v>
      </c>
      <c r="I21" s="14">
        <f t="shared" si="4"/>
        <v>0</v>
      </c>
      <c r="J21" s="14">
        <f t="shared" si="4"/>
        <v>1</v>
      </c>
      <c r="K21" s="14">
        <f t="shared" si="4"/>
        <v>0</v>
      </c>
      <c r="L21" s="14">
        <f t="shared" si="4"/>
        <v>1</v>
      </c>
      <c r="M21" s="14">
        <f t="shared" si="4"/>
        <v>1</v>
      </c>
      <c r="N21" s="14">
        <f t="shared" si="4"/>
        <v>0</v>
      </c>
      <c r="O21" s="14">
        <f t="shared" si="4"/>
        <v>2</v>
      </c>
      <c r="P21" s="14">
        <f t="shared" si="4"/>
        <v>0</v>
      </c>
      <c r="Q21" s="14">
        <f t="shared" si="4"/>
        <v>2</v>
      </c>
      <c r="R21" s="14">
        <f t="shared" si="4"/>
        <v>2</v>
      </c>
      <c r="S21" s="14">
        <f t="shared" si="4"/>
        <v>0</v>
      </c>
      <c r="T21" s="14">
        <f t="shared" si="4"/>
        <v>4</v>
      </c>
      <c r="U21" s="14">
        <f t="shared" si="4"/>
        <v>0</v>
      </c>
      <c r="V21" s="14">
        <f t="shared" si="4"/>
        <v>0</v>
      </c>
      <c r="W21" s="14">
        <f t="shared" si="4"/>
        <v>0</v>
      </c>
      <c r="X21" s="14">
        <f t="shared" si="4"/>
        <v>0</v>
      </c>
      <c r="Y21" s="14">
        <f t="shared" si="4"/>
        <v>2</v>
      </c>
      <c r="Z21" s="14">
        <f t="shared" si="4"/>
        <v>103</v>
      </c>
      <c r="AA21" s="14">
        <f t="shared" si="4"/>
        <v>0</v>
      </c>
      <c r="AB21" s="14">
        <f t="shared" si="4"/>
        <v>0</v>
      </c>
      <c r="AC21" s="14">
        <f t="shared" si="4"/>
        <v>0</v>
      </c>
      <c r="AD21" s="14">
        <f t="shared" si="4"/>
        <v>0</v>
      </c>
      <c r="AE21" s="14">
        <f t="shared" si="4"/>
        <v>4</v>
      </c>
      <c r="AF21" s="14">
        <f t="shared" si="4"/>
        <v>0</v>
      </c>
      <c r="AG21" s="14">
        <f t="shared" si="4"/>
        <v>2</v>
      </c>
      <c r="AH21" s="14">
        <f t="shared" si="4"/>
        <v>0</v>
      </c>
      <c r="AI21" s="14">
        <f t="shared" si="4"/>
        <v>0</v>
      </c>
      <c r="AJ21" s="14">
        <f t="shared" si="4"/>
        <v>0</v>
      </c>
      <c r="AK21" s="14">
        <f t="shared" si="4"/>
        <v>0</v>
      </c>
      <c r="AL21" s="14">
        <f t="shared" si="4"/>
        <v>7</v>
      </c>
      <c r="AM21" s="14">
        <f t="shared" si="4"/>
        <v>1</v>
      </c>
      <c r="AN21" s="14">
        <f t="shared" si="4"/>
        <v>0</v>
      </c>
      <c r="AO21" s="14">
        <f t="shared" si="4"/>
        <v>0</v>
      </c>
      <c r="AP21" s="14">
        <f t="shared" si="4"/>
        <v>1</v>
      </c>
      <c r="AQ21" s="14">
        <f t="shared" si="4"/>
        <v>0</v>
      </c>
      <c r="AR21" s="14">
        <f t="shared" si="4"/>
        <v>0</v>
      </c>
      <c r="AS21" s="14">
        <f t="shared" si="4"/>
        <v>50</v>
      </c>
      <c r="AT21" s="14">
        <f t="shared" si="4"/>
        <v>0</v>
      </c>
      <c r="AU21" s="10">
        <f t="shared" si="0"/>
        <v>184</v>
      </c>
    </row>
    <row r="22" spans="1:47" ht="15.75" customHeight="1" x14ac:dyDescent="0.2">
      <c r="D22" s="10" t="s">
        <v>287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0">
        <f t="shared" si="0"/>
        <v>0</v>
      </c>
    </row>
    <row r="23" spans="1:47" ht="15.75" customHeight="1" x14ac:dyDescent="0.2">
      <c r="C23" s="10" t="s">
        <v>65</v>
      </c>
      <c r="D23" s="10" t="s">
        <v>287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0">
        <f t="shared" si="0"/>
        <v>0</v>
      </c>
    </row>
    <row r="24" spans="1:47" ht="15.75" customHeight="1" x14ac:dyDescent="0.2">
      <c r="A24" s="11" t="s">
        <v>8</v>
      </c>
      <c r="B24" s="11" t="s">
        <v>9</v>
      </c>
      <c r="C24" s="12" t="s">
        <v>10</v>
      </c>
      <c r="D24" s="12" t="s">
        <v>287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0">
        <f t="shared" si="0"/>
        <v>0</v>
      </c>
    </row>
    <row r="25" spans="1:47" ht="15.75" customHeight="1" x14ac:dyDescent="0.2">
      <c r="A25" s="14">
        <v>1</v>
      </c>
      <c r="B25" s="14">
        <v>4</v>
      </c>
      <c r="C25" s="15" t="s">
        <v>66</v>
      </c>
      <c r="D25" s="12" t="s">
        <v>292</v>
      </c>
      <c r="E25" s="39">
        <v>6</v>
      </c>
      <c r="F25" s="14"/>
      <c r="G25" s="14"/>
      <c r="H25" s="14"/>
      <c r="I25" s="14"/>
      <c r="J25" s="14"/>
      <c r="K25" s="39">
        <v>2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39">
        <v>1</v>
      </c>
      <c r="Z25" s="39">
        <v>339</v>
      </c>
      <c r="AA25" s="14"/>
      <c r="AB25" s="14"/>
      <c r="AC25" s="14"/>
      <c r="AD25" s="14"/>
      <c r="AE25" s="39">
        <v>4</v>
      </c>
      <c r="AF25" s="39">
        <v>1</v>
      </c>
      <c r="AG25" s="14"/>
      <c r="AH25" s="14"/>
      <c r="AI25" s="14"/>
      <c r="AJ25" s="14"/>
      <c r="AK25" s="14"/>
      <c r="AL25" s="14"/>
      <c r="AM25" s="14"/>
      <c r="AN25" s="14"/>
      <c r="AO25" s="14"/>
      <c r="AP25" s="39">
        <v>2</v>
      </c>
      <c r="AQ25" s="14"/>
      <c r="AR25" s="14"/>
      <c r="AS25" s="39">
        <v>1</v>
      </c>
      <c r="AT25" s="14"/>
      <c r="AU25" s="10">
        <f t="shared" si="0"/>
        <v>356</v>
      </c>
    </row>
    <row r="26" spans="1:47" ht="15.75" customHeight="1" x14ac:dyDescent="0.2">
      <c r="A26" s="14">
        <v>2</v>
      </c>
      <c r="B26" s="14">
        <v>7</v>
      </c>
      <c r="C26" s="15" t="s">
        <v>67</v>
      </c>
      <c r="D26" s="12" t="s">
        <v>292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39">
        <v>1</v>
      </c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39">
        <v>1</v>
      </c>
      <c r="AT26" s="39">
        <v>35</v>
      </c>
      <c r="AU26" s="10">
        <f t="shared" si="0"/>
        <v>37</v>
      </c>
    </row>
    <row r="27" spans="1:47" ht="15.75" customHeight="1" x14ac:dyDescent="0.2">
      <c r="A27" s="14">
        <v>3</v>
      </c>
      <c r="B27" s="14">
        <v>8</v>
      </c>
      <c r="C27" s="15" t="s">
        <v>68</v>
      </c>
      <c r="D27" s="12" t="s">
        <v>292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39">
        <f>14+43+25</f>
        <v>82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39">
        <v>6</v>
      </c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0">
        <f t="shared" si="0"/>
        <v>88</v>
      </c>
    </row>
    <row r="28" spans="1:47" ht="15.75" customHeight="1" x14ac:dyDescent="0.2">
      <c r="A28" s="14">
        <v>4</v>
      </c>
      <c r="B28" s="14">
        <v>3</v>
      </c>
      <c r="C28" s="15" t="s">
        <v>69</v>
      </c>
      <c r="D28" s="12" t="s">
        <v>292</v>
      </c>
      <c r="E28" s="39">
        <v>82</v>
      </c>
      <c r="F28" s="14"/>
      <c r="G28" s="14"/>
      <c r="H28" s="39">
        <v>1</v>
      </c>
      <c r="I28" s="14"/>
      <c r="J28" s="39">
        <v>1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39">
        <f>2+8+19</f>
        <v>29</v>
      </c>
      <c r="AJ28" s="14"/>
      <c r="AK28" s="14"/>
      <c r="AL28" s="14"/>
      <c r="AM28" s="14"/>
      <c r="AN28" s="14"/>
      <c r="AO28" s="14"/>
      <c r="AP28" s="39">
        <v>2</v>
      </c>
      <c r="AQ28" s="14"/>
      <c r="AR28" s="14"/>
      <c r="AS28" s="39">
        <v>4</v>
      </c>
      <c r="AT28" s="14"/>
      <c r="AU28" s="10">
        <f t="shared" si="0"/>
        <v>119</v>
      </c>
    </row>
    <row r="29" spans="1:47" ht="15.75" customHeight="1" x14ac:dyDescent="0.2">
      <c r="A29" s="14">
        <v>5</v>
      </c>
      <c r="B29" s="14">
        <v>2</v>
      </c>
      <c r="C29" s="15" t="s">
        <v>70</v>
      </c>
      <c r="D29" s="12" t="s">
        <v>292</v>
      </c>
      <c r="E29" s="39">
        <v>2</v>
      </c>
      <c r="F29" s="14"/>
      <c r="G29" s="14"/>
      <c r="H29" s="14"/>
      <c r="I29" s="14"/>
      <c r="J29" s="14"/>
      <c r="K29" s="14"/>
      <c r="L29" s="14"/>
      <c r="M29" s="39">
        <v>1</v>
      </c>
      <c r="N29" s="14"/>
      <c r="O29" s="14"/>
      <c r="P29" s="14"/>
      <c r="Q29" s="14"/>
      <c r="R29" s="14"/>
      <c r="S29" s="14"/>
      <c r="T29" s="39">
        <v>1</v>
      </c>
      <c r="U29" s="14"/>
      <c r="V29" s="14"/>
      <c r="W29" s="39">
        <v>1</v>
      </c>
      <c r="X29" s="39">
        <v>1</v>
      </c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39">
        <v>2</v>
      </c>
      <c r="AT29" s="14"/>
      <c r="AU29" s="10">
        <f t="shared" si="0"/>
        <v>8</v>
      </c>
    </row>
    <row r="30" spans="1:47" ht="15.75" customHeight="1" x14ac:dyDescent="0.2">
      <c r="A30" s="14">
        <v>6</v>
      </c>
      <c r="B30" s="14">
        <v>1</v>
      </c>
      <c r="C30" s="15" t="s">
        <v>71</v>
      </c>
      <c r="D30" s="12" t="s">
        <v>292</v>
      </c>
      <c r="E30" s="39">
        <v>3</v>
      </c>
      <c r="F30" s="14"/>
      <c r="G30" s="14"/>
      <c r="H30" s="14"/>
      <c r="I30" s="14"/>
      <c r="J30" s="14"/>
      <c r="K30" s="14"/>
      <c r="L30" s="14"/>
      <c r="M30" s="39">
        <v>1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39"/>
      <c r="Y30" s="39">
        <v>7</v>
      </c>
      <c r="Z30" s="39">
        <v>3</v>
      </c>
      <c r="AA30" s="14"/>
      <c r="AB30" s="14"/>
      <c r="AC30" s="39">
        <v>2</v>
      </c>
      <c r="AD30" s="14"/>
      <c r="AE30" s="39">
        <v>1</v>
      </c>
      <c r="AF30" s="14"/>
      <c r="AG30" s="14"/>
      <c r="AH30" s="14"/>
      <c r="AI30" s="14"/>
      <c r="AJ30" s="39">
        <v>4</v>
      </c>
      <c r="AK30" s="14"/>
      <c r="AL30" s="14"/>
      <c r="AM30" s="14"/>
      <c r="AN30" s="14"/>
      <c r="AO30" s="14"/>
      <c r="AP30" s="39">
        <v>3</v>
      </c>
      <c r="AQ30" s="14"/>
      <c r="AR30" s="14"/>
      <c r="AS30" s="14"/>
      <c r="AT30" s="14"/>
      <c r="AU30" s="10">
        <f t="shared" si="0"/>
        <v>24</v>
      </c>
    </row>
    <row r="31" spans="1:47" ht="15.75" customHeight="1" x14ac:dyDescent="0.2">
      <c r="A31" s="14">
        <v>7</v>
      </c>
      <c r="B31" s="14">
        <v>5</v>
      </c>
      <c r="C31" s="15" t="s">
        <v>72</v>
      </c>
      <c r="D31" s="12" t="s">
        <v>292</v>
      </c>
      <c r="E31" s="39"/>
      <c r="F31" s="14"/>
      <c r="G31" s="14"/>
      <c r="H31" s="14"/>
      <c r="I31" s="14"/>
      <c r="J31" s="14"/>
      <c r="K31" s="14"/>
      <c r="L31" s="14"/>
      <c r="M31" s="14"/>
      <c r="N31" s="39">
        <v>1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39">
        <v>1</v>
      </c>
      <c r="Z31" s="39">
        <v>1</v>
      </c>
      <c r="AA31" s="39">
        <f>31+27+70+48+6</f>
        <v>182</v>
      </c>
      <c r="AB31" s="39">
        <v>1</v>
      </c>
      <c r="AC31" s="14"/>
      <c r="AD31" s="14"/>
      <c r="AE31" s="14"/>
      <c r="AF31" s="39">
        <f>3+1</f>
        <v>4</v>
      </c>
      <c r="AG31" s="14"/>
      <c r="AH31" s="14"/>
      <c r="AI31" s="14"/>
      <c r="AJ31" s="14"/>
      <c r="AK31" s="14"/>
      <c r="AL31" s="14"/>
      <c r="AM31" s="39">
        <v>1</v>
      </c>
      <c r="AN31" s="14"/>
      <c r="AO31" s="14"/>
      <c r="AP31" s="14"/>
      <c r="AQ31" s="14"/>
      <c r="AR31" s="14"/>
      <c r="AS31" s="14"/>
      <c r="AT31" s="14"/>
      <c r="AU31" s="10">
        <f t="shared" si="0"/>
        <v>191</v>
      </c>
    </row>
    <row r="32" spans="1:47" ht="15.75" customHeight="1" x14ac:dyDescent="0.2">
      <c r="A32" s="14">
        <v>8</v>
      </c>
      <c r="B32" s="14">
        <v>9</v>
      </c>
      <c r="C32" s="15" t="s">
        <v>73</v>
      </c>
      <c r="D32" s="12" t="s">
        <v>292</v>
      </c>
      <c r="E32" s="14"/>
      <c r="F32" s="14"/>
      <c r="G32" s="14"/>
      <c r="H32" s="14"/>
      <c r="I32" s="14"/>
      <c r="J32" s="14"/>
      <c r="K32" s="14"/>
      <c r="L32" s="14"/>
      <c r="M32" s="14"/>
      <c r="N32" s="39">
        <v>1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39">
        <v>1</v>
      </c>
      <c r="AB32" s="39">
        <v>1</v>
      </c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0">
        <f t="shared" si="0"/>
        <v>3</v>
      </c>
    </row>
    <row r="33" spans="1:47" ht="15.75" customHeight="1" x14ac:dyDescent="0.2">
      <c r="A33" s="14">
        <v>9</v>
      </c>
      <c r="B33" s="14">
        <v>6</v>
      </c>
      <c r="C33" s="15" t="s">
        <v>74</v>
      </c>
      <c r="D33" s="12" t="s">
        <v>292</v>
      </c>
      <c r="E33" s="14"/>
      <c r="F33" s="14"/>
      <c r="G33" s="14"/>
      <c r="H33" s="14"/>
      <c r="I33" s="14"/>
      <c r="J33" s="14"/>
      <c r="K33" s="14"/>
      <c r="L33" s="14"/>
      <c r="M33" s="14"/>
      <c r="N33" s="39">
        <v>569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39">
        <v>1</v>
      </c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0">
        <f t="shared" si="0"/>
        <v>570</v>
      </c>
    </row>
    <row r="34" spans="1:47" ht="15.75" customHeight="1" x14ac:dyDescent="0.2">
      <c r="C34" s="15" t="s">
        <v>293</v>
      </c>
      <c r="D34" s="15" t="s">
        <v>287</v>
      </c>
      <c r="E34" s="14">
        <f t="shared" ref="E34:AT34" si="5">SUM(E25:E33)</f>
        <v>93</v>
      </c>
      <c r="F34" s="14">
        <f t="shared" si="5"/>
        <v>0</v>
      </c>
      <c r="G34" s="14">
        <f t="shared" si="5"/>
        <v>0</v>
      </c>
      <c r="H34" s="14">
        <f t="shared" si="5"/>
        <v>1</v>
      </c>
      <c r="I34" s="14">
        <f t="shared" si="5"/>
        <v>0</v>
      </c>
      <c r="J34" s="14">
        <f t="shared" si="5"/>
        <v>1</v>
      </c>
      <c r="K34" s="14">
        <f t="shared" si="5"/>
        <v>2</v>
      </c>
      <c r="L34" s="14">
        <f t="shared" si="5"/>
        <v>0</v>
      </c>
      <c r="M34" s="14">
        <f t="shared" si="5"/>
        <v>2</v>
      </c>
      <c r="N34" s="14">
        <f t="shared" si="5"/>
        <v>571</v>
      </c>
      <c r="O34" s="14">
        <f t="shared" si="5"/>
        <v>0</v>
      </c>
      <c r="P34" s="14">
        <f t="shared" si="5"/>
        <v>0</v>
      </c>
      <c r="Q34" s="14">
        <f t="shared" si="5"/>
        <v>0</v>
      </c>
      <c r="R34" s="14">
        <f t="shared" si="5"/>
        <v>0</v>
      </c>
      <c r="S34" s="14">
        <f t="shared" si="5"/>
        <v>0</v>
      </c>
      <c r="T34" s="14">
        <f t="shared" si="5"/>
        <v>83</v>
      </c>
      <c r="U34" s="14">
        <f t="shared" si="5"/>
        <v>0</v>
      </c>
      <c r="V34" s="14">
        <f t="shared" si="5"/>
        <v>0</v>
      </c>
      <c r="W34" s="14">
        <f t="shared" si="5"/>
        <v>1</v>
      </c>
      <c r="X34" s="14">
        <f t="shared" si="5"/>
        <v>2</v>
      </c>
      <c r="Y34" s="14">
        <f t="shared" si="5"/>
        <v>9</v>
      </c>
      <c r="Z34" s="14">
        <f t="shared" si="5"/>
        <v>343</v>
      </c>
      <c r="AA34" s="14">
        <f t="shared" si="5"/>
        <v>183</v>
      </c>
      <c r="AB34" s="14">
        <f t="shared" si="5"/>
        <v>2</v>
      </c>
      <c r="AC34" s="14">
        <f t="shared" si="5"/>
        <v>3</v>
      </c>
      <c r="AD34" s="14">
        <f t="shared" si="5"/>
        <v>0</v>
      </c>
      <c r="AE34" s="14">
        <f t="shared" si="5"/>
        <v>5</v>
      </c>
      <c r="AF34" s="14">
        <f t="shared" si="5"/>
        <v>5</v>
      </c>
      <c r="AG34" s="14">
        <f t="shared" si="5"/>
        <v>0</v>
      </c>
      <c r="AH34" s="14">
        <f t="shared" si="5"/>
        <v>0</v>
      </c>
      <c r="AI34" s="14">
        <f t="shared" si="5"/>
        <v>29</v>
      </c>
      <c r="AJ34" s="14">
        <f t="shared" si="5"/>
        <v>10</v>
      </c>
      <c r="AK34" s="14">
        <f t="shared" si="5"/>
        <v>0</v>
      </c>
      <c r="AL34" s="14">
        <f t="shared" si="5"/>
        <v>0</v>
      </c>
      <c r="AM34" s="14">
        <f t="shared" si="5"/>
        <v>1</v>
      </c>
      <c r="AN34" s="14">
        <f t="shared" si="5"/>
        <v>0</v>
      </c>
      <c r="AO34" s="14">
        <f t="shared" si="5"/>
        <v>0</v>
      </c>
      <c r="AP34" s="14">
        <f t="shared" si="5"/>
        <v>7</v>
      </c>
      <c r="AQ34" s="14">
        <f t="shared" si="5"/>
        <v>0</v>
      </c>
      <c r="AR34" s="14">
        <f t="shared" si="5"/>
        <v>0</v>
      </c>
      <c r="AS34" s="14">
        <f t="shared" si="5"/>
        <v>8</v>
      </c>
      <c r="AT34" s="14">
        <f t="shared" si="5"/>
        <v>35</v>
      </c>
      <c r="AU34" s="10">
        <f t="shared" si="0"/>
        <v>1396</v>
      </c>
    </row>
    <row r="35" spans="1:47" ht="15.75" customHeight="1" x14ac:dyDescent="0.2">
      <c r="C35" s="25"/>
      <c r="D35" s="40" t="s">
        <v>287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0">
        <f t="shared" si="0"/>
        <v>0</v>
      </c>
    </row>
    <row r="36" spans="1:47" ht="15.75" customHeight="1" x14ac:dyDescent="0.2">
      <c r="C36" s="10" t="s">
        <v>77</v>
      </c>
      <c r="D36" s="28" t="s">
        <v>287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0">
        <f t="shared" si="0"/>
        <v>0</v>
      </c>
    </row>
    <row r="37" spans="1:47" ht="15.75" customHeight="1" x14ac:dyDescent="0.2">
      <c r="A37" s="11" t="s">
        <v>8</v>
      </c>
      <c r="B37" s="11" t="s">
        <v>9</v>
      </c>
      <c r="C37" s="12" t="s">
        <v>10</v>
      </c>
      <c r="D37" s="12" t="s">
        <v>287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0">
        <f t="shared" si="0"/>
        <v>0</v>
      </c>
    </row>
    <row r="38" spans="1:47" ht="15.75" customHeight="1" x14ac:dyDescent="0.2">
      <c r="A38" s="14">
        <v>1</v>
      </c>
      <c r="B38" s="14">
        <v>10</v>
      </c>
      <c r="C38" s="15" t="s">
        <v>79</v>
      </c>
      <c r="D38" s="12" t="s">
        <v>294</v>
      </c>
      <c r="E38" s="39">
        <v>6</v>
      </c>
      <c r="F38" s="14"/>
      <c r="G38" s="14"/>
      <c r="H38" s="39">
        <v>3</v>
      </c>
      <c r="I38" s="14"/>
      <c r="J38" s="14"/>
      <c r="K38" s="14"/>
      <c r="L38" s="14"/>
      <c r="M38" s="14"/>
      <c r="N38" s="14"/>
      <c r="O38" s="14"/>
      <c r="P38" s="39">
        <v>335</v>
      </c>
      <c r="Q38" s="14"/>
      <c r="R38" s="14"/>
      <c r="S38" s="14"/>
      <c r="T38" s="14"/>
      <c r="U38" s="39">
        <v>1</v>
      </c>
      <c r="V38" s="14"/>
      <c r="W38" s="14"/>
      <c r="X38" s="39">
        <v>1</v>
      </c>
      <c r="Y38" s="14"/>
      <c r="Z38" s="14"/>
      <c r="AA38" s="14"/>
      <c r="AB38" s="14"/>
      <c r="AC38" s="39">
        <v>2</v>
      </c>
      <c r="AD38" s="14"/>
      <c r="AE38" s="14"/>
      <c r="AF38" s="14"/>
      <c r="AG38" s="14"/>
      <c r="AH38" s="14"/>
      <c r="AI38" s="14"/>
      <c r="AJ38" s="14"/>
      <c r="AK38" s="14"/>
      <c r="AL38" s="14"/>
      <c r="AM38" s="39">
        <v>1</v>
      </c>
      <c r="AN38" s="14"/>
      <c r="AO38" s="39"/>
      <c r="AP38" s="14"/>
      <c r="AQ38" s="14"/>
      <c r="AR38" s="14"/>
      <c r="AS38" s="14"/>
      <c r="AT38" s="14"/>
      <c r="AU38" s="10">
        <f t="shared" si="0"/>
        <v>349</v>
      </c>
    </row>
    <row r="39" spans="1:47" ht="15.75" customHeight="1" x14ac:dyDescent="0.2">
      <c r="A39" s="14">
        <v>2</v>
      </c>
      <c r="B39" s="14">
        <v>4</v>
      </c>
      <c r="C39" s="15" t="s">
        <v>80</v>
      </c>
      <c r="D39" s="12" t="s">
        <v>294</v>
      </c>
      <c r="E39" s="39">
        <v>7</v>
      </c>
      <c r="F39" s="14"/>
      <c r="G39" s="39">
        <v>1</v>
      </c>
      <c r="H39" s="14"/>
      <c r="I39" s="14"/>
      <c r="J39" s="14"/>
      <c r="K39" s="14"/>
      <c r="L39" s="39">
        <v>1</v>
      </c>
      <c r="M39" s="14"/>
      <c r="N39" s="14"/>
      <c r="O39" s="14"/>
      <c r="P39" s="14"/>
      <c r="Q39" s="14"/>
      <c r="R39" s="14"/>
      <c r="S39" s="14"/>
      <c r="T39" s="14"/>
      <c r="U39" s="14"/>
      <c r="V39" s="39">
        <f>15+1</f>
        <v>16</v>
      </c>
      <c r="W39" s="39">
        <v>3</v>
      </c>
      <c r="X39" s="39">
        <v>1</v>
      </c>
      <c r="Y39" s="39">
        <v>2</v>
      </c>
      <c r="Z39" s="39">
        <v>3</v>
      </c>
      <c r="AA39" s="14"/>
      <c r="AB39" s="14"/>
      <c r="AC39" s="14"/>
      <c r="AD39" s="14"/>
      <c r="AE39" s="14"/>
      <c r="AF39" s="39">
        <v>1</v>
      </c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0">
        <f t="shared" si="0"/>
        <v>35</v>
      </c>
    </row>
    <row r="40" spans="1:47" ht="15.75" customHeight="1" x14ac:dyDescent="0.2">
      <c r="A40" s="14">
        <v>3</v>
      </c>
      <c r="B40" s="14">
        <v>7</v>
      </c>
      <c r="C40" s="15" t="s">
        <v>81</v>
      </c>
      <c r="D40" s="12" t="s">
        <v>294</v>
      </c>
      <c r="E40" s="39">
        <v>10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39">
        <v>254</v>
      </c>
      <c r="Y40" s="14"/>
      <c r="Z40" s="14"/>
      <c r="AA40" s="14"/>
      <c r="AB40" s="14"/>
      <c r="AC40" s="39">
        <v>2</v>
      </c>
      <c r="AD40" s="14"/>
      <c r="AE40" s="39">
        <v>1</v>
      </c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39">
        <v>2</v>
      </c>
      <c r="AT40" s="39">
        <v>1</v>
      </c>
      <c r="AU40" s="10">
        <f t="shared" si="0"/>
        <v>270</v>
      </c>
    </row>
    <row r="41" spans="1:47" ht="15.75" customHeight="1" x14ac:dyDescent="0.2">
      <c r="A41" s="14">
        <v>4</v>
      </c>
      <c r="B41" s="14">
        <v>8</v>
      </c>
      <c r="C41" s="12" t="s">
        <v>82</v>
      </c>
      <c r="D41" s="12" t="s">
        <v>294</v>
      </c>
      <c r="E41" s="39">
        <v>1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39">
        <f>1+1</f>
        <v>2</v>
      </c>
      <c r="U41" s="14"/>
      <c r="V41" s="14"/>
      <c r="W41" s="14"/>
      <c r="X41" s="39">
        <v>1</v>
      </c>
      <c r="Y41" s="14"/>
      <c r="Z41" s="14"/>
      <c r="AA41" s="14"/>
      <c r="AB41" s="14"/>
      <c r="AC41" s="14"/>
      <c r="AD41" s="14"/>
      <c r="AE41" s="14"/>
      <c r="AF41" s="39">
        <f>20+1+8+24+79</f>
        <v>132</v>
      </c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0">
        <f t="shared" si="0"/>
        <v>136</v>
      </c>
    </row>
    <row r="42" spans="1:47" ht="15.75" customHeight="1" x14ac:dyDescent="0.2">
      <c r="A42" s="14">
        <v>5</v>
      </c>
      <c r="B42" s="14">
        <v>9</v>
      </c>
      <c r="C42" s="12" t="s">
        <v>83</v>
      </c>
      <c r="D42" s="12" t="s">
        <v>294</v>
      </c>
      <c r="E42" s="39">
        <v>1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39">
        <v>1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39"/>
      <c r="AP42" s="14"/>
      <c r="AQ42" s="14"/>
      <c r="AR42" s="14"/>
      <c r="AS42" s="14"/>
      <c r="AT42" s="14"/>
      <c r="AU42" s="10">
        <f t="shared" si="0"/>
        <v>2</v>
      </c>
    </row>
    <row r="43" spans="1:47" ht="15.75" customHeight="1" x14ac:dyDescent="0.2">
      <c r="A43" s="14">
        <v>6</v>
      </c>
      <c r="B43" s="14">
        <v>1</v>
      </c>
      <c r="C43" s="15" t="s">
        <v>84</v>
      </c>
      <c r="D43" s="12" t="s">
        <v>294</v>
      </c>
      <c r="E43" s="39">
        <v>4</v>
      </c>
      <c r="F43" s="14"/>
      <c r="G43" s="14"/>
      <c r="H43" s="14"/>
      <c r="I43" s="39">
        <v>2</v>
      </c>
      <c r="J43" s="14"/>
      <c r="K43" s="14"/>
      <c r="L43" s="14"/>
      <c r="M43" s="14"/>
      <c r="N43" s="14"/>
      <c r="O43" s="14"/>
      <c r="P43" s="14"/>
      <c r="Q43" s="14"/>
      <c r="R43" s="14"/>
      <c r="S43" s="39"/>
      <c r="T43" s="14"/>
      <c r="U43" s="39">
        <v>1</v>
      </c>
      <c r="V43" s="39">
        <v>1</v>
      </c>
      <c r="W43" s="14"/>
      <c r="X43" s="39">
        <v>1</v>
      </c>
      <c r="Y43" s="39">
        <v>1</v>
      </c>
      <c r="Z43" s="39">
        <v>2</v>
      </c>
      <c r="AA43" s="14"/>
      <c r="AB43" s="14"/>
      <c r="AC43" s="39">
        <v>110</v>
      </c>
      <c r="AD43" s="14"/>
      <c r="AE43" s="14"/>
      <c r="AF43" s="39">
        <v>1</v>
      </c>
      <c r="AG43" s="14"/>
      <c r="AH43" s="14"/>
      <c r="AI43" s="14"/>
      <c r="AJ43" s="14"/>
      <c r="AK43" s="14"/>
      <c r="AL43" s="39">
        <v>1</v>
      </c>
      <c r="AM43" s="14"/>
      <c r="AN43" s="14"/>
      <c r="AO43" s="39">
        <v>1</v>
      </c>
      <c r="AP43" s="14"/>
      <c r="AQ43" s="14"/>
      <c r="AR43" s="14"/>
      <c r="AS43" s="14"/>
      <c r="AT43" s="14"/>
      <c r="AU43" s="10">
        <f t="shared" si="0"/>
        <v>125</v>
      </c>
    </row>
    <row r="44" spans="1:47" ht="15.75" customHeight="1" x14ac:dyDescent="0.2">
      <c r="A44" s="14">
        <v>7</v>
      </c>
      <c r="B44" s="14">
        <v>5</v>
      </c>
      <c r="C44" s="15" t="s">
        <v>85</v>
      </c>
      <c r="D44" s="12" t="s">
        <v>294</v>
      </c>
      <c r="E44" s="39">
        <v>48</v>
      </c>
      <c r="F44" s="14"/>
      <c r="G44" s="14"/>
      <c r="H44" s="14"/>
      <c r="I44" s="39">
        <v>39</v>
      </c>
      <c r="J44" s="14"/>
      <c r="K44" s="39">
        <v>1</v>
      </c>
      <c r="L44" s="14"/>
      <c r="M44" s="14"/>
      <c r="N44" s="14"/>
      <c r="O44" s="39">
        <v>10</v>
      </c>
      <c r="P44" s="14"/>
      <c r="Q44" s="14"/>
      <c r="R44" s="39">
        <v>1</v>
      </c>
      <c r="S44" s="39">
        <v>1</v>
      </c>
      <c r="T44" s="14"/>
      <c r="U44" s="39">
        <v>1</v>
      </c>
      <c r="V44" s="14"/>
      <c r="W44" s="14"/>
      <c r="X44" s="39">
        <v>1</v>
      </c>
      <c r="Y44" s="14"/>
      <c r="Z44" s="14"/>
      <c r="AA44" s="14"/>
      <c r="AB44" s="14"/>
      <c r="AC44" s="14"/>
      <c r="AD44" s="14"/>
      <c r="AE44" s="14"/>
      <c r="AF44" s="39">
        <v>1</v>
      </c>
      <c r="AG44" s="39">
        <v>1</v>
      </c>
      <c r="AH44" s="14"/>
      <c r="AI44" s="14"/>
      <c r="AJ44" s="14"/>
      <c r="AK44" s="14"/>
      <c r="AL44" s="14"/>
      <c r="AM44" s="39">
        <v>70</v>
      </c>
      <c r="AN44" s="14"/>
      <c r="AO44" s="39">
        <v>5</v>
      </c>
      <c r="AP44" s="39">
        <v>17</v>
      </c>
      <c r="AQ44" s="14"/>
      <c r="AR44" s="14"/>
      <c r="AS44" s="14"/>
      <c r="AT44" s="14"/>
      <c r="AU44" s="10">
        <f t="shared" si="0"/>
        <v>196</v>
      </c>
    </row>
    <row r="45" spans="1:47" ht="15.75" customHeight="1" x14ac:dyDescent="0.2">
      <c r="A45" s="14">
        <v>8</v>
      </c>
      <c r="B45" s="14">
        <v>2</v>
      </c>
      <c r="C45" s="15" t="s">
        <v>86</v>
      </c>
      <c r="D45" s="12" t="s">
        <v>294</v>
      </c>
      <c r="E45" s="39">
        <v>2</v>
      </c>
      <c r="F45" s="14"/>
      <c r="G45" s="14"/>
      <c r="H45" s="14"/>
      <c r="I45" s="14"/>
      <c r="J45" s="14"/>
      <c r="K45" s="39">
        <v>2</v>
      </c>
      <c r="L45" s="39">
        <f>14+28+15+22+3</f>
        <v>82</v>
      </c>
      <c r="M45" s="14"/>
      <c r="N45" s="14"/>
      <c r="O45" s="39">
        <v>1</v>
      </c>
      <c r="P45" s="14"/>
      <c r="Q45" s="14"/>
      <c r="R45" s="14"/>
      <c r="S45" s="14"/>
      <c r="T45" s="39">
        <f>2+1</f>
        <v>3</v>
      </c>
      <c r="U45" s="14"/>
      <c r="V45" s="14"/>
      <c r="W45" s="14"/>
      <c r="X45" s="39">
        <v>7</v>
      </c>
      <c r="Y45" s="39">
        <v>39</v>
      </c>
      <c r="Z45" s="14"/>
      <c r="AA45" s="14"/>
      <c r="AB45" s="14"/>
      <c r="AC45" s="39">
        <v>2</v>
      </c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39">
        <v>1</v>
      </c>
      <c r="AO45" s="14"/>
      <c r="AP45" s="14"/>
      <c r="AQ45" s="14"/>
      <c r="AR45" s="14"/>
      <c r="AS45" s="39">
        <v>1</v>
      </c>
      <c r="AT45" s="14"/>
      <c r="AU45" s="10">
        <f t="shared" si="0"/>
        <v>140</v>
      </c>
    </row>
    <row r="46" spans="1:47" ht="15.75" customHeight="1" x14ac:dyDescent="0.2">
      <c r="A46" s="14">
        <v>9</v>
      </c>
      <c r="B46" s="14">
        <v>3</v>
      </c>
      <c r="C46" s="15" t="s">
        <v>87</v>
      </c>
      <c r="D46" s="12" t="s">
        <v>294</v>
      </c>
      <c r="E46" s="39">
        <v>8</v>
      </c>
      <c r="F46" s="14"/>
      <c r="G46" s="14"/>
      <c r="H46" s="39">
        <v>1</v>
      </c>
      <c r="I46" s="39">
        <v>1</v>
      </c>
      <c r="J46" s="14"/>
      <c r="K46" s="39">
        <v>1</v>
      </c>
      <c r="L46" s="39">
        <v>1</v>
      </c>
      <c r="M46" s="39">
        <v>2</v>
      </c>
      <c r="N46" s="14"/>
      <c r="O46" s="14"/>
      <c r="P46" s="14"/>
      <c r="Q46" s="14"/>
      <c r="R46" s="39">
        <v>206</v>
      </c>
      <c r="S46" s="14"/>
      <c r="T46" s="14"/>
      <c r="U46" s="14"/>
      <c r="V46" s="14"/>
      <c r="W46" s="39">
        <v>3</v>
      </c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39">
        <v>1</v>
      </c>
      <c r="AJ46" s="14"/>
      <c r="AK46" s="14"/>
      <c r="AL46" s="14"/>
      <c r="AM46" s="14"/>
      <c r="AN46" s="14"/>
      <c r="AO46" s="14"/>
      <c r="AP46" s="39">
        <v>1</v>
      </c>
      <c r="AQ46" s="14"/>
      <c r="AR46" s="14"/>
      <c r="AS46" s="39">
        <v>3</v>
      </c>
      <c r="AT46" s="14"/>
      <c r="AU46" s="10">
        <f t="shared" si="0"/>
        <v>228</v>
      </c>
    </row>
    <row r="47" spans="1:47" ht="15.75" customHeight="1" x14ac:dyDescent="0.2">
      <c r="A47" s="14">
        <v>10</v>
      </c>
      <c r="B47" s="14">
        <v>6</v>
      </c>
      <c r="C47" s="15" t="s">
        <v>88</v>
      </c>
      <c r="D47" s="12" t="s">
        <v>294</v>
      </c>
      <c r="E47" s="39">
        <v>179</v>
      </c>
      <c r="F47" s="14"/>
      <c r="G47" s="39">
        <v>3</v>
      </c>
      <c r="H47" s="39">
        <f>2+4</f>
        <v>6</v>
      </c>
      <c r="I47" s="14"/>
      <c r="J47" s="14"/>
      <c r="K47" s="14"/>
      <c r="L47" s="14"/>
      <c r="M47" s="14"/>
      <c r="N47" s="39">
        <v>2</v>
      </c>
      <c r="O47" s="39">
        <v>4</v>
      </c>
      <c r="P47" s="14"/>
      <c r="Q47" s="14"/>
      <c r="R47" s="14"/>
      <c r="S47" s="14"/>
      <c r="T47" s="14"/>
      <c r="U47" s="14"/>
      <c r="V47" s="14"/>
      <c r="W47" s="14"/>
      <c r="X47" s="39">
        <v>3</v>
      </c>
      <c r="Y47" s="14"/>
      <c r="Z47" s="14"/>
      <c r="AA47" s="14"/>
      <c r="AB47" s="14"/>
      <c r="AC47" s="39">
        <v>4</v>
      </c>
      <c r="AD47" s="14"/>
      <c r="AE47" s="39">
        <v>3</v>
      </c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39">
        <v>26</v>
      </c>
      <c r="AU47" s="10">
        <f t="shared" si="0"/>
        <v>230</v>
      </c>
    </row>
    <row r="48" spans="1:47" ht="15.75" customHeight="1" x14ac:dyDescent="0.2">
      <c r="A48" s="25"/>
      <c r="B48" s="25"/>
      <c r="C48" s="15" t="s">
        <v>295</v>
      </c>
      <c r="D48" s="15" t="s">
        <v>287</v>
      </c>
      <c r="E48" s="14">
        <f t="shared" ref="E48:AT48" si="6">SUM(E38:E47)</f>
        <v>266</v>
      </c>
      <c r="F48" s="14">
        <f t="shared" si="6"/>
        <v>0</v>
      </c>
      <c r="G48" s="14">
        <f t="shared" si="6"/>
        <v>4</v>
      </c>
      <c r="H48" s="14">
        <f t="shared" si="6"/>
        <v>10</v>
      </c>
      <c r="I48" s="14">
        <f t="shared" si="6"/>
        <v>42</v>
      </c>
      <c r="J48" s="14">
        <f t="shared" si="6"/>
        <v>0</v>
      </c>
      <c r="K48" s="14">
        <f t="shared" si="6"/>
        <v>4</v>
      </c>
      <c r="L48" s="14">
        <f t="shared" si="6"/>
        <v>84</v>
      </c>
      <c r="M48" s="14">
        <f t="shared" si="6"/>
        <v>2</v>
      </c>
      <c r="N48" s="14">
        <f t="shared" si="6"/>
        <v>2</v>
      </c>
      <c r="O48" s="14">
        <f t="shared" si="6"/>
        <v>15</v>
      </c>
      <c r="P48" s="14">
        <f t="shared" si="6"/>
        <v>336</v>
      </c>
      <c r="Q48" s="14">
        <f t="shared" si="6"/>
        <v>0</v>
      </c>
      <c r="R48" s="14">
        <f t="shared" si="6"/>
        <v>207</v>
      </c>
      <c r="S48" s="14">
        <f t="shared" si="6"/>
        <v>1</v>
      </c>
      <c r="T48" s="14">
        <f t="shared" si="6"/>
        <v>5</v>
      </c>
      <c r="U48" s="14">
        <f t="shared" si="6"/>
        <v>3</v>
      </c>
      <c r="V48" s="14">
        <f t="shared" si="6"/>
        <v>17</v>
      </c>
      <c r="W48" s="14">
        <f t="shared" si="6"/>
        <v>6</v>
      </c>
      <c r="X48" s="14">
        <f t="shared" si="6"/>
        <v>269</v>
      </c>
      <c r="Y48" s="14">
        <f t="shared" si="6"/>
        <v>42</v>
      </c>
      <c r="Z48" s="14">
        <f t="shared" si="6"/>
        <v>5</v>
      </c>
      <c r="AA48" s="14">
        <f t="shared" si="6"/>
        <v>0</v>
      </c>
      <c r="AB48" s="14">
        <f t="shared" si="6"/>
        <v>0</v>
      </c>
      <c r="AC48" s="14">
        <f t="shared" si="6"/>
        <v>120</v>
      </c>
      <c r="AD48" s="14">
        <f t="shared" si="6"/>
        <v>0</v>
      </c>
      <c r="AE48" s="14">
        <f t="shared" si="6"/>
        <v>4</v>
      </c>
      <c r="AF48" s="14">
        <f t="shared" si="6"/>
        <v>135</v>
      </c>
      <c r="AG48" s="14">
        <f t="shared" si="6"/>
        <v>1</v>
      </c>
      <c r="AH48" s="14">
        <f t="shared" si="6"/>
        <v>0</v>
      </c>
      <c r="AI48" s="14">
        <f t="shared" si="6"/>
        <v>1</v>
      </c>
      <c r="AJ48" s="14">
        <f t="shared" si="6"/>
        <v>0</v>
      </c>
      <c r="AK48" s="14">
        <f t="shared" si="6"/>
        <v>0</v>
      </c>
      <c r="AL48" s="14">
        <f t="shared" si="6"/>
        <v>1</v>
      </c>
      <c r="AM48" s="14">
        <f t="shared" si="6"/>
        <v>71</v>
      </c>
      <c r="AN48" s="14">
        <f t="shared" si="6"/>
        <v>1</v>
      </c>
      <c r="AO48" s="14">
        <f t="shared" si="6"/>
        <v>6</v>
      </c>
      <c r="AP48" s="14">
        <f t="shared" si="6"/>
        <v>18</v>
      </c>
      <c r="AQ48" s="14">
        <f t="shared" si="6"/>
        <v>0</v>
      </c>
      <c r="AR48" s="14">
        <f t="shared" si="6"/>
        <v>0</v>
      </c>
      <c r="AS48" s="14">
        <f t="shared" si="6"/>
        <v>6</v>
      </c>
      <c r="AT48" s="14">
        <f t="shared" si="6"/>
        <v>27</v>
      </c>
      <c r="AU48" s="10">
        <f t="shared" si="0"/>
        <v>1711</v>
      </c>
    </row>
    <row r="49" spans="1:47" ht="15.75" customHeight="1" x14ac:dyDescent="0.2">
      <c r="C49" s="25"/>
      <c r="D49" s="40" t="s">
        <v>287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0">
        <f t="shared" si="0"/>
        <v>0</v>
      </c>
    </row>
    <row r="50" spans="1:47" ht="15.75" customHeight="1" x14ac:dyDescent="0.2">
      <c r="C50" s="10" t="s">
        <v>89</v>
      </c>
      <c r="D50" s="40" t="s">
        <v>287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0">
        <f t="shared" si="0"/>
        <v>0</v>
      </c>
    </row>
    <row r="51" spans="1:47" ht="15.75" customHeight="1" x14ac:dyDescent="0.2">
      <c r="A51" s="11" t="s">
        <v>8</v>
      </c>
      <c r="B51" s="11" t="s">
        <v>9</v>
      </c>
      <c r="C51" s="12" t="s">
        <v>6</v>
      </c>
      <c r="D51" s="12" t="s">
        <v>287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0">
        <f t="shared" si="0"/>
        <v>0</v>
      </c>
    </row>
    <row r="52" spans="1:47" ht="15.75" customHeight="1" x14ac:dyDescent="0.2">
      <c r="A52" s="14">
        <v>1</v>
      </c>
      <c r="B52" s="14">
        <v>1</v>
      </c>
      <c r="C52" s="15" t="s">
        <v>91</v>
      </c>
      <c r="D52" s="12" t="s">
        <v>296</v>
      </c>
      <c r="E52" s="14"/>
      <c r="F52" s="14"/>
      <c r="G52" s="14"/>
      <c r="H52" s="14"/>
      <c r="I52" s="14"/>
      <c r="J52" s="14"/>
      <c r="K52" s="14"/>
      <c r="L52" s="14"/>
      <c r="M52" s="39">
        <v>1</v>
      </c>
      <c r="N52" s="14"/>
      <c r="O52" s="14"/>
      <c r="P52" s="14"/>
      <c r="Q52" s="39">
        <v>1</v>
      </c>
      <c r="R52" s="14"/>
      <c r="S52" s="14"/>
      <c r="T52" s="39">
        <v>8</v>
      </c>
      <c r="U52" s="39">
        <v>1</v>
      </c>
      <c r="V52" s="14"/>
      <c r="W52" s="14"/>
      <c r="X52" s="14"/>
      <c r="Y52" s="14"/>
      <c r="Z52" s="39">
        <v>2</v>
      </c>
      <c r="AA52" s="14"/>
      <c r="AB52" s="14"/>
      <c r="AC52" s="14"/>
      <c r="AD52" s="14"/>
      <c r="AE52" s="39">
        <v>3</v>
      </c>
      <c r="AF52" s="14"/>
      <c r="AG52" s="14"/>
      <c r="AH52" s="14"/>
      <c r="AI52" s="14"/>
      <c r="AJ52" s="39">
        <v>1</v>
      </c>
      <c r="AK52" s="14"/>
      <c r="AL52" s="39">
        <f>75+12+24+1+49</f>
        <v>161</v>
      </c>
      <c r="AM52" s="14"/>
      <c r="AN52" s="39">
        <v>2</v>
      </c>
      <c r="AO52" s="14"/>
      <c r="AP52" s="39">
        <v>1</v>
      </c>
      <c r="AQ52" s="14"/>
      <c r="AR52" s="14"/>
      <c r="AS52" s="39">
        <v>1</v>
      </c>
      <c r="AT52" s="14"/>
      <c r="AU52" s="10">
        <f t="shared" si="0"/>
        <v>182</v>
      </c>
    </row>
    <row r="53" spans="1:47" ht="15.75" customHeight="1" x14ac:dyDescent="0.2">
      <c r="A53" s="14">
        <v>2</v>
      </c>
      <c r="B53" s="14">
        <v>3</v>
      </c>
      <c r="C53" s="15" t="s">
        <v>92</v>
      </c>
      <c r="D53" s="12" t="s">
        <v>296</v>
      </c>
      <c r="E53" s="39">
        <v>4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39">
        <v>1</v>
      </c>
      <c r="S53" s="14"/>
      <c r="T53" s="39">
        <v>1</v>
      </c>
      <c r="U53" s="39">
        <v>1</v>
      </c>
      <c r="V53" s="14"/>
      <c r="W53" s="14"/>
      <c r="X53" s="14"/>
      <c r="Y53" s="14"/>
      <c r="Z53" s="14"/>
      <c r="AA53" s="14"/>
      <c r="AB53" s="14"/>
      <c r="AC53" s="14"/>
      <c r="AD53" s="14"/>
      <c r="AE53" s="39">
        <v>1</v>
      </c>
      <c r="AF53" s="14"/>
      <c r="AG53" s="14"/>
      <c r="AH53" s="14"/>
      <c r="AI53" s="39">
        <v>2</v>
      </c>
      <c r="AJ53" s="14"/>
      <c r="AK53" s="14"/>
      <c r="AL53" s="39">
        <v>1</v>
      </c>
      <c r="AM53" s="39">
        <v>120</v>
      </c>
      <c r="AN53" s="39">
        <v>1</v>
      </c>
      <c r="AO53" s="14"/>
      <c r="AP53" s="14"/>
      <c r="AQ53" s="14"/>
      <c r="AR53" s="14"/>
      <c r="AS53" s="39">
        <v>2</v>
      </c>
      <c r="AT53" s="14"/>
      <c r="AU53" s="10">
        <f t="shared" si="0"/>
        <v>134</v>
      </c>
    </row>
    <row r="54" spans="1:47" ht="15.75" customHeight="1" x14ac:dyDescent="0.2">
      <c r="A54" s="14">
        <v>3</v>
      </c>
      <c r="B54" s="14">
        <v>6</v>
      </c>
      <c r="C54" s="15" t="s">
        <v>93</v>
      </c>
      <c r="D54" s="12" t="s">
        <v>296</v>
      </c>
      <c r="E54" s="39">
        <v>10</v>
      </c>
      <c r="F54" s="14"/>
      <c r="G54" s="14"/>
      <c r="H54" s="14"/>
      <c r="I54" s="14"/>
      <c r="J54" s="14"/>
      <c r="K54" s="39">
        <v>5</v>
      </c>
      <c r="L54" s="14"/>
      <c r="M54" s="14"/>
      <c r="N54" s="14"/>
      <c r="O54" s="14"/>
      <c r="P54" s="14"/>
      <c r="Q54" s="14"/>
      <c r="R54" s="14"/>
      <c r="S54" s="14"/>
      <c r="T54" s="39">
        <v>3</v>
      </c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39">
        <v>1</v>
      </c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39">
        <v>160</v>
      </c>
      <c r="AT54" s="14"/>
      <c r="AU54" s="10">
        <f t="shared" si="0"/>
        <v>179</v>
      </c>
    </row>
    <row r="55" spans="1:47" ht="15.75" customHeight="1" x14ac:dyDescent="0.2">
      <c r="A55" s="14">
        <v>4</v>
      </c>
      <c r="B55" s="14">
        <v>2</v>
      </c>
      <c r="C55" s="15" t="s">
        <v>94</v>
      </c>
      <c r="D55" s="12" t="s">
        <v>296</v>
      </c>
      <c r="E55" s="39">
        <v>1</v>
      </c>
      <c r="F55" s="14"/>
      <c r="G55" s="14"/>
      <c r="H55" s="14"/>
      <c r="I55" s="14"/>
      <c r="J55" s="39">
        <v>2</v>
      </c>
      <c r="K55" s="39">
        <v>1</v>
      </c>
      <c r="L55" s="39">
        <v>1</v>
      </c>
      <c r="M55" s="39">
        <v>3</v>
      </c>
      <c r="N55" s="14"/>
      <c r="O55" s="14"/>
      <c r="P55" s="14"/>
      <c r="Q55" s="14"/>
      <c r="R55" s="39">
        <v>1</v>
      </c>
      <c r="S55" s="39">
        <v>2</v>
      </c>
      <c r="T55" s="39">
        <f>80+63+130</f>
        <v>273</v>
      </c>
      <c r="U55" s="39">
        <v>1</v>
      </c>
      <c r="V55" s="14"/>
      <c r="W55" s="14"/>
      <c r="X55" s="39">
        <v>1</v>
      </c>
      <c r="Y55" s="39">
        <v>1</v>
      </c>
      <c r="Z55" s="14"/>
      <c r="AA55" s="14"/>
      <c r="AB55" s="14"/>
      <c r="AC55" s="14"/>
      <c r="AD55" s="14"/>
      <c r="AE55" s="14"/>
      <c r="AF55" s="14"/>
      <c r="AG55" s="39">
        <v>1</v>
      </c>
      <c r="AH55" s="14"/>
      <c r="AI55" s="14"/>
      <c r="AJ55" s="14"/>
      <c r="AK55" s="14"/>
      <c r="AL55" s="39">
        <v>1</v>
      </c>
      <c r="AM55" s="14"/>
      <c r="AN55" s="14"/>
      <c r="AO55" s="14"/>
      <c r="AP55" s="14"/>
      <c r="AQ55" s="14"/>
      <c r="AR55" s="14"/>
      <c r="AS55" s="39">
        <v>9</v>
      </c>
      <c r="AT55" s="14"/>
      <c r="AU55" s="10">
        <f t="shared" si="0"/>
        <v>298</v>
      </c>
    </row>
    <row r="56" spans="1:47" ht="15.75" customHeight="1" x14ac:dyDescent="0.2">
      <c r="A56" s="14">
        <v>5</v>
      </c>
      <c r="B56" s="14">
        <v>4</v>
      </c>
      <c r="C56" s="15" t="s">
        <v>95</v>
      </c>
      <c r="D56" s="12" t="s">
        <v>296</v>
      </c>
      <c r="E56" s="14"/>
      <c r="F56" s="14"/>
      <c r="G56" s="14"/>
      <c r="H56" s="14"/>
      <c r="I56" s="14"/>
      <c r="J56" s="14"/>
      <c r="K56" s="39"/>
      <c r="L56" s="14"/>
      <c r="M56" s="14"/>
      <c r="N56" s="14"/>
      <c r="O56" s="14"/>
      <c r="P56" s="14"/>
      <c r="Q56" s="14"/>
      <c r="R56" s="14"/>
      <c r="S56" s="14"/>
      <c r="T56" s="39">
        <v>1</v>
      </c>
      <c r="U56" s="14"/>
      <c r="V56" s="14"/>
      <c r="W56" s="14"/>
      <c r="X56" s="14"/>
      <c r="Y56" s="14"/>
      <c r="Z56" s="39">
        <v>2</v>
      </c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39">
        <v>2</v>
      </c>
      <c r="AN56" s="14"/>
      <c r="AO56" s="14"/>
      <c r="AP56" s="14"/>
      <c r="AQ56" s="14"/>
      <c r="AR56" s="14"/>
      <c r="AS56" s="39">
        <v>2</v>
      </c>
      <c r="AT56" s="14"/>
      <c r="AU56" s="10">
        <f t="shared" si="0"/>
        <v>7</v>
      </c>
    </row>
    <row r="57" spans="1:47" ht="15.75" customHeight="1" x14ac:dyDescent="0.2">
      <c r="A57" s="14">
        <v>6</v>
      </c>
      <c r="B57" s="14">
        <v>5</v>
      </c>
      <c r="C57" s="15" t="s">
        <v>96</v>
      </c>
      <c r="D57" s="12" t="s">
        <v>296</v>
      </c>
      <c r="E57" s="39">
        <v>3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39">
        <v>1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39">
        <v>1</v>
      </c>
      <c r="AF57" s="14"/>
      <c r="AG57" s="14"/>
      <c r="AH57" s="14"/>
      <c r="AI57" s="14"/>
      <c r="AJ57" s="39">
        <v>44</v>
      </c>
      <c r="AK57" s="14"/>
      <c r="AL57" s="39">
        <v>1</v>
      </c>
      <c r="AM57" s="39">
        <v>1</v>
      </c>
      <c r="AN57" s="14"/>
      <c r="AO57" s="14"/>
      <c r="AP57" s="14"/>
      <c r="AQ57" s="14"/>
      <c r="AR57" s="14"/>
      <c r="AS57" s="14"/>
      <c r="AT57" s="14"/>
      <c r="AU57" s="10">
        <f t="shared" si="0"/>
        <v>51</v>
      </c>
    </row>
    <row r="58" spans="1:47" ht="15.75" customHeight="1" x14ac:dyDescent="0.2">
      <c r="A58" s="25"/>
      <c r="B58" s="25"/>
      <c r="C58" s="15" t="s">
        <v>297</v>
      </c>
      <c r="D58" s="15" t="s">
        <v>287</v>
      </c>
      <c r="E58" s="14">
        <f t="shared" ref="E58:AT58" si="7">SUM(E52:E57)</f>
        <v>18</v>
      </c>
      <c r="F58" s="14">
        <f t="shared" si="7"/>
        <v>0</v>
      </c>
      <c r="G58" s="14">
        <f t="shared" si="7"/>
        <v>0</v>
      </c>
      <c r="H58" s="14">
        <f t="shared" si="7"/>
        <v>0</v>
      </c>
      <c r="I58" s="14">
        <f t="shared" si="7"/>
        <v>0</v>
      </c>
      <c r="J58" s="14">
        <f t="shared" si="7"/>
        <v>2</v>
      </c>
      <c r="K58" s="14">
        <f t="shared" si="7"/>
        <v>6</v>
      </c>
      <c r="L58" s="14">
        <f t="shared" si="7"/>
        <v>1</v>
      </c>
      <c r="M58" s="14">
        <f t="shared" si="7"/>
        <v>4</v>
      </c>
      <c r="N58" s="14">
        <f t="shared" si="7"/>
        <v>0</v>
      </c>
      <c r="O58" s="14">
        <f t="shared" si="7"/>
        <v>0</v>
      </c>
      <c r="P58" s="14">
        <f t="shared" si="7"/>
        <v>0</v>
      </c>
      <c r="Q58" s="14">
        <f t="shared" si="7"/>
        <v>1</v>
      </c>
      <c r="R58" s="14">
        <f t="shared" si="7"/>
        <v>2</v>
      </c>
      <c r="S58" s="14">
        <f t="shared" si="7"/>
        <v>2</v>
      </c>
      <c r="T58" s="14">
        <f t="shared" si="7"/>
        <v>287</v>
      </c>
      <c r="U58" s="14">
        <f t="shared" si="7"/>
        <v>3</v>
      </c>
      <c r="V58" s="14">
        <f t="shared" si="7"/>
        <v>0</v>
      </c>
      <c r="W58" s="14">
        <f t="shared" si="7"/>
        <v>0</v>
      </c>
      <c r="X58" s="14">
        <f t="shared" si="7"/>
        <v>1</v>
      </c>
      <c r="Y58" s="14">
        <f t="shared" si="7"/>
        <v>1</v>
      </c>
      <c r="Z58" s="14">
        <f t="shared" si="7"/>
        <v>4</v>
      </c>
      <c r="AA58" s="14">
        <f t="shared" si="7"/>
        <v>0</v>
      </c>
      <c r="AB58" s="14">
        <f t="shared" si="7"/>
        <v>0</v>
      </c>
      <c r="AC58" s="14">
        <f t="shared" si="7"/>
        <v>0</v>
      </c>
      <c r="AD58" s="14">
        <f t="shared" si="7"/>
        <v>0</v>
      </c>
      <c r="AE58" s="14">
        <f t="shared" si="7"/>
        <v>5</v>
      </c>
      <c r="AF58" s="14">
        <f t="shared" si="7"/>
        <v>0</v>
      </c>
      <c r="AG58" s="14">
        <f t="shared" si="7"/>
        <v>1</v>
      </c>
      <c r="AH58" s="14">
        <f t="shared" si="7"/>
        <v>1</v>
      </c>
      <c r="AI58" s="14">
        <f t="shared" si="7"/>
        <v>2</v>
      </c>
      <c r="AJ58" s="14">
        <f t="shared" si="7"/>
        <v>45</v>
      </c>
      <c r="AK58" s="14">
        <f t="shared" si="7"/>
        <v>0</v>
      </c>
      <c r="AL58" s="14">
        <f t="shared" si="7"/>
        <v>164</v>
      </c>
      <c r="AM58" s="14">
        <f t="shared" si="7"/>
        <v>123</v>
      </c>
      <c r="AN58" s="14">
        <f t="shared" si="7"/>
        <v>3</v>
      </c>
      <c r="AO58" s="14">
        <f t="shared" si="7"/>
        <v>0</v>
      </c>
      <c r="AP58" s="14">
        <f t="shared" si="7"/>
        <v>1</v>
      </c>
      <c r="AQ58" s="14">
        <f t="shared" si="7"/>
        <v>0</v>
      </c>
      <c r="AR58" s="14">
        <f t="shared" si="7"/>
        <v>0</v>
      </c>
      <c r="AS58" s="14">
        <f t="shared" si="7"/>
        <v>174</v>
      </c>
      <c r="AT58" s="14">
        <f t="shared" si="7"/>
        <v>0</v>
      </c>
      <c r="AU58" s="10">
        <f t="shared" si="0"/>
        <v>851</v>
      </c>
    </row>
    <row r="59" spans="1:47" ht="15.75" customHeight="1" x14ac:dyDescent="0.2">
      <c r="D59" s="40" t="s">
        <v>287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0">
        <f t="shared" si="0"/>
        <v>0</v>
      </c>
    </row>
    <row r="60" spans="1:47" ht="15.75" customHeight="1" x14ac:dyDescent="0.2">
      <c r="C60" s="10" t="s">
        <v>97</v>
      </c>
      <c r="D60" s="40" t="s">
        <v>287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0">
        <f t="shared" si="0"/>
        <v>0</v>
      </c>
    </row>
    <row r="61" spans="1:47" ht="15.75" customHeight="1" x14ac:dyDescent="0.2">
      <c r="A61" s="11" t="s">
        <v>8</v>
      </c>
      <c r="B61" s="11" t="s">
        <v>9</v>
      </c>
      <c r="C61" s="12" t="s">
        <v>6</v>
      </c>
      <c r="D61" s="12" t="s">
        <v>287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0">
        <f t="shared" si="0"/>
        <v>0</v>
      </c>
    </row>
    <row r="62" spans="1:47" ht="15.75" customHeight="1" x14ac:dyDescent="0.2">
      <c r="A62" s="14">
        <v>1</v>
      </c>
      <c r="B62" s="14">
        <v>3</v>
      </c>
      <c r="C62" s="15" t="s">
        <v>98</v>
      </c>
      <c r="D62" s="12" t="s">
        <v>298</v>
      </c>
      <c r="E62" s="39">
        <v>1</v>
      </c>
      <c r="F62" s="14"/>
      <c r="G62" s="14"/>
      <c r="H62" s="39">
        <v>1</v>
      </c>
      <c r="I62" s="14"/>
      <c r="J62" s="39">
        <v>1</v>
      </c>
      <c r="K62" s="39">
        <v>2</v>
      </c>
      <c r="L62" s="14"/>
      <c r="M62" s="14"/>
      <c r="N62" s="14"/>
      <c r="O62" s="39">
        <v>1</v>
      </c>
      <c r="P62" s="14"/>
      <c r="Q62" s="14"/>
      <c r="R62" s="39">
        <v>2</v>
      </c>
      <c r="S62" s="14"/>
      <c r="T62" s="14"/>
      <c r="U62" s="14"/>
      <c r="V62" s="14"/>
      <c r="W62" s="14"/>
      <c r="X62" s="14"/>
      <c r="Y62" s="14"/>
      <c r="Z62" s="39">
        <v>1</v>
      </c>
      <c r="AA62" s="14"/>
      <c r="AB62" s="39">
        <v>1</v>
      </c>
      <c r="AC62" s="39">
        <v>2</v>
      </c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39">
        <v>1</v>
      </c>
      <c r="AO62" s="14"/>
      <c r="AP62" s="14"/>
      <c r="AQ62" s="14"/>
      <c r="AR62" s="14"/>
      <c r="AS62" s="14"/>
      <c r="AT62" s="14"/>
      <c r="AU62" s="10">
        <f t="shared" si="0"/>
        <v>13</v>
      </c>
    </row>
    <row r="63" spans="1:47" ht="15.75" customHeight="1" x14ac:dyDescent="0.2">
      <c r="A63" s="14">
        <v>2</v>
      </c>
      <c r="B63" s="14">
        <v>2</v>
      </c>
      <c r="C63" s="15" t="s">
        <v>99</v>
      </c>
      <c r="D63" s="12" t="s">
        <v>298</v>
      </c>
      <c r="E63" s="14"/>
      <c r="F63" s="14"/>
      <c r="G63" s="14"/>
      <c r="H63" s="39">
        <v>1</v>
      </c>
      <c r="I63" s="14"/>
      <c r="J63" s="39">
        <v>2</v>
      </c>
      <c r="K63" s="39">
        <v>1</v>
      </c>
      <c r="L63" s="14"/>
      <c r="M63" s="14"/>
      <c r="N63" s="14"/>
      <c r="O63" s="14"/>
      <c r="P63" s="14"/>
      <c r="Q63" s="39">
        <v>1</v>
      </c>
      <c r="R63" s="14"/>
      <c r="S63" s="14"/>
      <c r="T63" s="39">
        <v>1</v>
      </c>
      <c r="U63" s="14"/>
      <c r="V63" s="14"/>
      <c r="W63" s="14"/>
      <c r="X63" s="14"/>
      <c r="Y63" s="39">
        <v>1</v>
      </c>
      <c r="Z63" s="39">
        <v>1</v>
      </c>
      <c r="AA63" s="14"/>
      <c r="AB63" s="14"/>
      <c r="AC63" s="39">
        <v>2</v>
      </c>
      <c r="AD63" s="14"/>
      <c r="AE63" s="39">
        <v>1</v>
      </c>
      <c r="AF63" s="14"/>
      <c r="AG63" s="14"/>
      <c r="AH63" s="39">
        <v>1</v>
      </c>
      <c r="AI63" s="14"/>
      <c r="AJ63" s="14"/>
      <c r="AK63" s="14"/>
      <c r="AL63" s="14"/>
      <c r="AM63" s="14"/>
      <c r="AN63" s="39">
        <v>2</v>
      </c>
      <c r="AO63" s="14"/>
      <c r="AP63" s="14"/>
      <c r="AQ63" s="14"/>
      <c r="AR63" s="14"/>
      <c r="AS63" s="14"/>
      <c r="AT63" s="14"/>
      <c r="AU63" s="10">
        <f t="shared" si="0"/>
        <v>14</v>
      </c>
    </row>
    <row r="64" spans="1:47" ht="15.75" customHeight="1" x14ac:dyDescent="0.2">
      <c r="A64" s="14">
        <v>3</v>
      </c>
      <c r="B64" s="14">
        <v>6</v>
      </c>
      <c r="C64" s="15" t="s">
        <v>100</v>
      </c>
      <c r="D64" s="12" t="s">
        <v>298</v>
      </c>
      <c r="E64" s="39">
        <v>4</v>
      </c>
      <c r="F64" s="14"/>
      <c r="G64" s="14"/>
      <c r="H64" s="39">
        <v>119</v>
      </c>
      <c r="I64" s="14"/>
      <c r="J64" s="14"/>
      <c r="K64" s="39">
        <v>1</v>
      </c>
      <c r="L64" s="14"/>
      <c r="M64" s="39">
        <v>1</v>
      </c>
      <c r="N64" s="39">
        <v>14</v>
      </c>
      <c r="O64" s="14"/>
      <c r="P64" s="14"/>
      <c r="Q64" s="14"/>
      <c r="R64" s="39">
        <v>1</v>
      </c>
      <c r="S64" s="14"/>
      <c r="T64" s="14"/>
      <c r="U64" s="39">
        <v>13</v>
      </c>
      <c r="V64" s="14"/>
      <c r="W64" s="14"/>
      <c r="X64" s="39">
        <v>11</v>
      </c>
      <c r="Y64" s="14"/>
      <c r="Z64" s="14"/>
      <c r="AA64" s="39">
        <f>1+1</f>
        <v>2</v>
      </c>
      <c r="AB64" s="14"/>
      <c r="AC64" s="39">
        <v>682</v>
      </c>
      <c r="AD64" s="39">
        <v>1</v>
      </c>
      <c r="AE64" s="14"/>
      <c r="AF64" s="14"/>
      <c r="AG64" s="14"/>
      <c r="AH64" s="39">
        <v>1</v>
      </c>
      <c r="AI64" s="14"/>
      <c r="AJ64" s="39">
        <v>2</v>
      </c>
      <c r="AK64" s="14"/>
      <c r="AL64" s="14"/>
      <c r="AM64" s="14"/>
      <c r="AN64" s="39">
        <v>1</v>
      </c>
      <c r="AO64" s="39">
        <v>2</v>
      </c>
      <c r="AP64" s="14"/>
      <c r="AQ64" s="14"/>
      <c r="AR64" s="14"/>
      <c r="AS64" s="14"/>
      <c r="AT64" s="14"/>
      <c r="AU64" s="10">
        <f t="shared" si="0"/>
        <v>855</v>
      </c>
    </row>
    <row r="65" spans="1:47" ht="15.75" customHeight="1" x14ac:dyDescent="0.2">
      <c r="A65" s="14">
        <v>4</v>
      </c>
      <c r="B65" s="14">
        <v>4</v>
      </c>
      <c r="C65" s="15" t="s">
        <v>101</v>
      </c>
      <c r="D65" s="12" t="s">
        <v>298</v>
      </c>
      <c r="E65" s="39">
        <v>2</v>
      </c>
      <c r="F65" s="14"/>
      <c r="G65" s="14"/>
      <c r="H65" s="14"/>
      <c r="I65" s="14"/>
      <c r="J65" s="39">
        <v>2</v>
      </c>
      <c r="K65" s="39">
        <v>109</v>
      </c>
      <c r="L65" s="39">
        <v>1</v>
      </c>
      <c r="M65" s="14"/>
      <c r="N65" s="14"/>
      <c r="O65" s="14"/>
      <c r="P65" s="14"/>
      <c r="Q65" s="14"/>
      <c r="R65" s="14"/>
      <c r="S65" s="14"/>
      <c r="T65" s="14"/>
      <c r="U65" s="39">
        <v>1</v>
      </c>
      <c r="V65" s="14"/>
      <c r="W65" s="14"/>
      <c r="X65" s="14"/>
      <c r="Y65" s="39">
        <v>8</v>
      </c>
      <c r="Z65" s="39">
        <v>9</v>
      </c>
      <c r="AA65" s="14"/>
      <c r="AB65" s="14"/>
      <c r="AC65" s="14"/>
      <c r="AD65" s="14"/>
      <c r="AE65" s="39">
        <v>5</v>
      </c>
      <c r="AF65" s="39">
        <v>1</v>
      </c>
      <c r="AG65" s="14"/>
      <c r="AH65" s="14"/>
      <c r="AI65" s="14"/>
      <c r="AJ65" s="14"/>
      <c r="AK65" s="14"/>
      <c r="AL65" s="39">
        <v>1</v>
      </c>
      <c r="AM65" s="14"/>
      <c r="AN65" s="14"/>
      <c r="AO65" s="14"/>
      <c r="AP65" s="14"/>
      <c r="AQ65" s="14"/>
      <c r="AR65" s="14"/>
      <c r="AS65" s="14"/>
      <c r="AT65" s="14"/>
      <c r="AU65" s="10">
        <f t="shared" si="0"/>
        <v>139</v>
      </c>
    </row>
    <row r="66" spans="1:47" ht="15.75" customHeight="1" x14ac:dyDescent="0.2">
      <c r="A66" s="14">
        <v>5</v>
      </c>
      <c r="B66" s="14">
        <v>5</v>
      </c>
      <c r="C66" s="15" t="s">
        <v>102</v>
      </c>
      <c r="D66" s="12" t="s">
        <v>298</v>
      </c>
      <c r="E66" s="39">
        <v>8</v>
      </c>
      <c r="F66" s="14"/>
      <c r="G66" s="14"/>
      <c r="H66" s="14"/>
      <c r="I66" s="14"/>
      <c r="J66" s="39">
        <v>7</v>
      </c>
      <c r="K66" s="14"/>
      <c r="L66" s="14"/>
      <c r="M66" s="14"/>
      <c r="N66" s="14"/>
      <c r="O66" s="39">
        <v>1</v>
      </c>
      <c r="P66" s="14"/>
      <c r="Q66" s="14"/>
      <c r="R66" s="14"/>
      <c r="S66" s="39">
        <v>2</v>
      </c>
      <c r="T66" s="14"/>
      <c r="U66" s="14"/>
      <c r="V66" s="14"/>
      <c r="W66" s="14"/>
      <c r="X66" s="14"/>
      <c r="Y66" s="14"/>
      <c r="Z66" s="39">
        <f>21+26+16</f>
        <v>63</v>
      </c>
      <c r="AA66" s="39">
        <f>2+1+2</f>
        <v>5</v>
      </c>
      <c r="AB66" s="39">
        <v>5</v>
      </c>
      <c r="AC66" s="39">
        <v>2</v>
      </c>
      <c r="AD66" s="14"/>
      <c r="AE66" s="39">
        <v>1</v>
      </c>
      <c r="AF66" s="39">
        <f>1+2+1</f>
        <v>4</v>
      </c>
      <c r="AG66" s="14"/>
      <c r="AH66" s="14"/>
      <c r="AI66" s="14"/>
      <c r="AJ66" s="14"/>
      <c r="AK66" s="14"/>
      <c r="AL66" s="14"/>
      <c r="AM66" s="14"/>
      <c r="AN66" s="39">
        <v>2</v>
      </c>
      <c r="AO66" s="14"/>
      <c r="AP66" s="14"/>
      <c r="AQ66" s="14"/>
      <c r="AR66" s="14"/>
      <c r="AS66" s="14"/>
      <c r="AT66" s="14"/>
      <c r="AU66" s="10">
        <f t="shared" si="0"/>
        <v>100</v>
      </c>
    </row>
    <row r="67" spans="1:47" ht="15.75" customHeight="1" x14ac:dyDescent="0.2">
      <c r="A67" s="14">
        <v>6</v>
      </c>
      <c r="B67" s="14">
        <v>1</v>
      </c>
      <c r="C67" s="15" t="s">
        <v>103</v>
      </c>
      <c r="D67" s="12" t="s">
        <v>298</v>
      </c>
      <c r="E67" s="39">
        <v>1</v>
      </c>
      <c r="F67" s="14"/>
      <c r="G67" s="14"/>
      <c r="H67" s="14"/>
      <c r="I67" s="14"/>
      <c r="J67" s="39">
        <v>1</v>
      </c>
      <c r="K67" s="39">
        <v>2</v>
      </c>
      <c r="L67" s="14"/>
      <c r="M67" s="39">
        <v>1</v>
      </c>
      <c r="N67" s="14"/>
      <c r="O67" s="39">
        <v>1</v>
      </c>
      <c r="P67" s="14"/>
      <c r="Q67" s="39">
        <v>2</v>
      </c>
      <c r="R67" s="14"/>
      <c r="S67" s="14"/>
      <c r="T67" s="14"/>
      <c r="U67" s="39">
        <v>1</v>
      </c>
      <c r="V67" s="14"/>
      <c r="W67" s="14"/>
      <c r="X67" s="14"/>
      <c r="Y67" s="39">
        <v>660</v>
      </c>
      <c r="Z67" s="14"/>
      <c r="AA67" s="39">
        <f>1+1</f>
        <v>2</v>
      </c>
      <c r="AB67" s="14"/>
      <c r="AC67" s="39">
        <v>9</v>
      </c>
      <c r="AD67" s="14"/>
      <c r="AE67" s="14"/>
      <c r="AF67" s="39">
        <f>1+6</f>
        <v>7</v>
      </c>
      <c r="AG67" s="14"/>
      <c r="AH67" s="14"/>
      <c r="AI67" s="14"/>
      <c r="AJ67" s="39">
        <v>5</v>
      </c>
      <c r="AK67" s="14"/>
      <c r="AL67" s="14"/>
      <c r="AM67" s="14"/>
      <c r="AN67" s="39">
        <v>1</v>
      </c>
      <c r="AO67" s="14"/>
      <c r="AP67" s="14"/>
      <c r="AQ67" s="39">
        <v>2</v>
      </c>
      <c r="AR67" s="14"/>
      <c r="AS67" s="14"/>
      <c r="AT67" s="14"/>
      <c r="AU67" s="10">
        <f t="shared" si="0"/>
        <v>695</v>
      </c>
    </row>
    <row r="68" spans="1:47" ht="15.75" customHeight="1" x14ac:dyDescent="0.2">
      <c r="C68" s="15" t="s">
        <v>299</v>
      </c>
      <c r="D68" s="15" t="s">
        <v>287</v>
      </c>
      <c r="E68" s="14">
        <f t="shared" ref="E68:AT68" si="8">SUM(E62:E67)</f>
        <v>16</v>
      </c>
      <c r="F68" s="14">
        <f t="shared" si="8"/>
        <v>0</v>
      </c>
      <c r="G68" s="14">
        <f t="shared" si="8"/>
        <v>0</v>
      </c>
      <c r="H68" s="14">
        <f t="shared" si="8"/>
        <v>121</v>
      </c>
      <c r="I68" s="14">
        <f t="shared" si="8"/>
        <v>0</v>
      </c>
      <c r="J68" s="14">
        <f t="shared" si="8"/>
        <v>13</v>
      </c>
      <c r="K68" s="14">
        <f t="shared" si="8"/>
        <v>115</v>
      </c>
      <c r="L68" s="14">
        <f t="shared" si="8"/>
        <v>1</v>
      </c>
      <c r="M68" s="14">
        <f t="shared" si="8"/>
        <v>2</v>
      </c>
      <c r="N68" s="14">
        <f t="shared" si="8"/>
        <v>14</v>
      </c>
      <c r="O68" s="14">
        <f t="shared" si="8"/>
        <v>3</v>
      </c>
      <c r="P68" s="14">
        <f t="shared" si="8"/>
        <v>0</v>
      </c>
      <c r="Q68" s="14">
        <f t="shared" si="8"/>
        <v>3</v>
      </c>
      <c r="R68" s="14">
        <f t="shared" si="8"/>
        <v>3</v>
      </c>
      <c r="S68" s="14">
        <f t="shared" si="8"/>
        <v>2</v>
      </c>
      <c r="T68" s="14">
        <f t="shared" si="8"/>
        <v>1</v>
      </c>
      <c r="U68" s="14">
        <f t="shared" si="8"/>
        <v>15</v>
      </c>
      <c r="V68" s="14">
        <f t="shared" si="8"/>
        <v>0</v>
      </c>
      <c r="W68" s="14">
        <f t="shared" si="8"/>
        <v>0</v>
      </c>
      <c r="X68" s="14">
        <f t="shared" si="8"/>
        <v>11</v>
      </c>
      <c r="Y68" s="14">
        <f t="shared" si="8"/>
        <v>669</v>
      </c>
      <c r="Z68" s="14">
        <f t="shared" si="8"/>
        <v>74</v>
      </c>
      <c r="AA68" s="14">
        <f t="shared" si="8"/>
        <v>9</v>
      </c>
      <c r="AB68" s="14">
        <f t="shared" si="8"/>
        <v>6</v>
      </c>
      <c r="AC68" s="14">
        <f t="shared" si="8"/>
        <v>697</v>
      </c>
      <c r="AD68" s="14">
        <f t="shared" si="8"/>
        <v>1</v>
      </c>
      <c r="AE68" s="14">
        <f t="shared" si="8"/>
        <v>7</v>
      </c>
      <c r="AF68" s="14">
        <f t="shared" si="8"/>
        <v>12</v>
      </c>
      <c r="AG68" s="14">
        <f t="shared" si="8"/>
        <v>0</v>
      </c>
      <c r="AH68" s="14">
        <f t="shared" si="8"/>
        <v>2</v>
      </c>
      <c r="AI68" s="14">
        <f t="shared" si="8"/>
        <v>0</v>
      </c>
      <c r="AJ68" s="14">
        <f t="shared" si="8"/>
        <v>7</v>
      </c>
      <c r="AK68" s="14">
        <f t="shared" si="8"/>
        <v>0</v>
      </c>
      <c r="AL68" s="14">
        <f t="shared" si="8"/>
        <v>1</v>
      </c>
      <c r="AM68" s="14">
        <f t="shared" si="8"/>
        <v>0</v>
      </c>
      <c r="AN68" s="14">
        <f t="shared" si="8"/>
        <v>7</v>
      </c>
      <c r="AO68" s="14">
        <f t="shared" si="8"/>
        <v>2</v>
      </c>
      <c r="AP68" s="14">
        <f t="shared" si="8"/>
        <v>0</v>
      </c>
      <c r="AQ68" s="14">
        <f t="shared" si="8"/>
        <v>2</v>
      </c>
      <c r="AR68" s="14">
        <f t="shared" si="8"/>
        <v>0</v>
      </c>
      <c r="AS68" s="14">
        <f t="shared" si="8"/>
        <v>0</v>
      </c>
      <c r="AT68" s="14">
        <f t="shared" si="8"/>
        <v>0</v>
      </c>
      <c r="AU68" s="10">
        <f t="shared" si="0"/>
        <v>1816</v>
      </c>
    </row>
    <row r="69" spans="1:47" ht="15.75" customHeight="1" x14ac:dyDescent="0.2">
      <c r="C69" s="25"/>
      <c r="D69" s="40" t="s">
        <v>287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</row>
    <row r="70" spans="1:47" ht="15.75" customHeight="1" x14ac:dyDescent="0.2">
      <c r="C70" s="10" t="s">
        <v>104</v>
      </c>
      <c r="D70" s="40" t="s">
        <v>287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0">
        <f t="shared" ref="AU70:AU77" si="9">SUM(E70:AT70)</f>
        <v>0</v>
      </c>
    </row>
    <row r="71" spans="1:47" ht="15.75" customHeight="1" x14ac:dyDescent="0.2">
      <c r="A71" s="11" t="s">
        <v>8</v>
      </c>
      <c r="B71" s="11" t="s">
        <v>9</v>
      </c>
      <c r="C71" s="12" t="s">
        <v>6</v>
      </c>
      <c r="D71" s="12" t="s">
        <v>287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0">
        <f t="shared" si="9"/>
        <v>0</v>
      </c>
    </row>
    <row r="72" spans="1:47" ht="15.75" customHeight="1" x14ac:dyDescent="0.2">
      <c r="A72" s="14">
        <v>1</v>
      </c>
      <c r="B72" s="14">
        <v>2</v>
      </c>
      <c r="C72" s="15" t="s">
        <v>105</v>
      </c>
      <c r="D72" s="12" t="s">
        <v>300</v>
      </c>
      <c r="E72" s="39">
        <v>3</v>
      </c>
      <c r="F72" s="14"/>
      <c r="G72" s="39">
        <v>7</v>
      </c>
      <c r="H72" s="14"/>
      <c r="I72" s="39">
        <v>345</v>
      </c>
      <c r="J72" s="39">
        <v>2</v>
      </c>
      <c r="K72" s="14"/>
      <c r="L72" s="14"/>
      <c r="M72" s="39">
        <v>1</v>
      </c>
      <c r="N72" s="14"/>
      <c r="O72" s="39">
        <v>2</v>
      </c>
      <c r="P72" s="14"/>
      <c r="Q72" s="14"/>
      <c r="R72" s="14"/>
      <c r="S72" s="14"/>
      <c r="T72" s="39">
        <v>1</v>
      </c>
      <c r="U72" s="14"/>
      <c r="V72" s="14"/>
      <c r="W72" s="14"/>
      <c r="X72" s="39">
        <v>3</v>
      </c>
      <c r="Y72" s="14"/>
      <c r="Z72" s="14"/>
      <c r="AA72" s="14"/>
      <c r="AB72" s="14"/>
      <c r="AC72" s="39">
        <v>4</v>
      </c>
      <c r="AD72" s="14"/>
      <c r="AE72" s="39">
        <v>1</v>
      </c>
      <c r="AF72" s="14"/>
      <c r="AG72" s="14"/>
      <c r="AH72" s="14"/>
      <c r="AI72" s="14"/>
      <c r="AJ72" s="39">
        <v>2</v>
      </c>
      <c r="AK72" s="14"/>
      <c r="AL72" s="14"/>
      <c r="AM72" s="39">
        <v>1</v>
      </c>
      <c r="AN72" s="14"/>
      <c r="AO72" s="14"/>
      <c r="AP72" s="14"/>
      <c r="AQ72" s="14"/>
      <c r="AR72" s="14"/>
      <c r="AS72" s="14"/>
      <c r="AT72" s="14"/>
      <c r="AU72" s="10">
        <f t="shared" si="9"/>
        <v>372</v>
      </c>
    </row>
    <row r="73" spans="1:47" ht="15.75" customHeight="1" x14ac:dyDescent="0.2">
      <c r="A73" s="14">
        <v>2</v>
      </c>
      <c r="B73" s="14">
        <v>1</v>
      </c>
      <c r="C73" s="15" t="s">
        <v>106</v>
      </c>
      <c r="D73" s="12" t="s">
        <v>300</v>
      </c>
      <c r="E73" s="39">
        <v>72</v>
      </c>
      <c r="F73" s="14"/>
      <c r="G73" s="14"/>
      <c r="H73" s="39">
        <v>1</v>
      </c>
      <c r="I73" s="39">
        <v>1</v>
      </c>
      <c r="J73" s="39">
        <v>1</v>
      </c>
      <c r="K73" s="39">
        <v>9</v>
      </c>
      <c r="L73" s="14"/>
      <c r="M73" s="39">
        <v>4</v>
      </c>
      <c r="N73" s="39">
        <v>4</v>
      </c>
      <c r="O73" s="39">
        <v>1</v>
      </c>
      <c r="P73" s="14"/>
      <c r="Q73" s="14"/>
      <c r="R73" s="14"/>
      <c r="S73" s="14"/>
      <c r="T73" s="14"/>
      <c r="U73" s="14"/>
      <c r="V73" s="39">
        <v>1</v>
      </c>
      <c r="W73" s="14"/>
      <c r="X73" s="14"/>
      <c r="Y73" s="39">
        <v>17</v>
      </c>
      <c r="Z73" s="14"/>
      <c r="AA73" s="14"/>
      <c r="AB73" s="14"/>
      <c r="AC73" s="39">
        <v>14</v>
      </c>
      <c r="AD73" s="14"/>
      <c r="AE73" s="39">
        <v>13</v>
      </c>
      <c r="AF73" s="14"/>
      <c r="AG73" s="14"/>
      <c r="AH73" s="39">
        <v>1</v>
      </c>
      <c r="AI73" s="14"/>
      <c r="AJ73" s="39">
        <v>1</v>
      </c>
      <c r="AK73" s="14"/>
      <c r="AL73" s="14"/>
      <c r="AM73" s="39">
        <v>5</v>
      </c>
      <c r="AN73" s="14"/>
      <c r="AO73" s="14"/>
      <c r="AP73" s="39">
        <v>1</v>
      </c>
      <c r="AQ73" s="14"/>
      <c r="AR73" s="14"/>
      <c r="AS73" s="39">
        <v>1</v>
      </c>
      <c r="AT73" s="14"/>
      <c r="AU73" s="10">
        <f t="shared" si="9"/>
        <v>147</v>
      </c>
    </row>
    <row r="74" spans="1:47" ht="15.75" customHeight="1" x14ac:dyDescent="0.2">
      <c r="A74" s="14">
        <v>3</v>
      </c>
      <c r="B74" s="14">
        <v>5</v>
      </c>
      <c r="C74" s="15" t="s">
        <v>107</v>
      </c>
      <c r="D74" s="12" t="s">
        <v>300</v>
      </c>
      <c r="E74" s="39">
        <v>1</v>
      </c>
      <c r="F74" s="14"/>
      <c r="G74" s="14"/>
      <c r="H74" s="39">
        <v>34</v>
      </c>
      <c r="I74" s="14"/>
      <c r="J74" s="14"/>
      <c r="K74" s="14"/>
      <c r="L74" s="14"/>
      <c r="M74" s="14"/>
      <c r="N74" s="14"/>
      <c r="O74" s="14"/>
      <c r="P74" s="39">
        <v>2</v>
      </c>
      <c r="Q74" s="14"/>
      <c r="R74" s="14"/>
      <c r="S74" s="39">
        <v>1</v>
      </c>
      <c r="T74" s="14"/>
      <c r="U74" s="14"/>
      <c r="V74" s="14"/>
      <c r="W74" s="14"/>
      <c r="X74" s="39">
        <v>1</v>
      </c>
      <c r="Y74" s="14"/>
      <c r="Z74" s="14"/>
      <c r="AA74" s="14"/>
      <c r="AB74" s="14"/>
      <c r="AC74" s="39">
        <v>2</v>
      </c>
      <c r="AD74" s="14"/>
      <c r="AE74" s="14"/>
      <c r="AF74" s="39">
        <v>1</v>
      </c>
      <c r="AG74" s="14"/>
      <c r="AH74" s="39">
        <v>1</v>
      </c>
      <c r="AI74" s="14"/>
      <c r="AJ74" s="39">
        <v>2</v>
      </c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0">
        <f t="shared" si="9"/>
        <v>45</v>
      </c>
    </row>
    <row r="75" spans="1:47" ht="15.75" customHeight="1" x14ac:dyDescent="0.2">
      <c r="A75" s="14">
        <v>4</v>
      </c>
      <c r="B75" s="14">
        <v>3</v>
      </c>
      <c r="C75" s="15" t="s">
        <v>108</v>
      </c>
      <c r="D75" s="12" t="s">
        <v>300</v>
      </c>
      <c r="E75" s="39">
        <v>2</v>
      </c>
      <c r="F75" s="14"/>
      <c r="G75" s="14"/>
      <c r="H75" s="39">
        <v>1</v>
      </c>
      <c r="I75" s="14"/>
      <c r="J75" s="39">
        <v>1</v>
      </c>
      <c r="K75" s="14"/>
      <c r="L75" s="14"/>
      <c r="M75" s="39">
        <v>2</v>
      </c>
      <c r="N75" s="39">
        <v>1</v>
      </c>
      <c r="O75" s="39">
        <v>4</v>
      </c>
      <c r="P75" s="14"/>
      <c r="Q75" s="14"/>
      <c r="R75" s="39">
        <v>2</v>
      </c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39">
        <v>1</v>
      </c>
      <c r="AF75" s="14"/>
      <c r="AG75" s="14"/>
      <c r="AH75" s="14"/>
      <c r="AI75" s="14"/>
      <c r="AJ75" s="39">
        <f>68+92</f>
        <v>160</v>
      </c>
      <c r="AK75" s="14"/>
      <c r="AL75" s="14"/>
      <c r="AM75" s="39">
        <v>1</v>
      </c>
      <c r="AN75" s="39">
        <v>2</v>
      </c>
      <c r="AO75" s="14"/>
      <c r="AP75" s="39">
        <v>2</v>
      </c>
      <c r="AQ75" s="14"/>
      <c r="AR75" s="14"/>
      <c r="AS75" s="39">
        <v>1</v>
      </c>
      <c r="AT75" s="14"/>
      <c r="AU75" s="10">
        <f t="shared" si="9"/>
        <v>180</v>
      </c>
    </row>
    <row r="76" spans="1:47" ht="15.75" customHeight="1" x14ac:dyDescent="0.2">
      <c r="A76" s="14">
        <v>5</v>
      </c>
      <c r="B76" s="14">
        <v>4</v>
      </c>
      <c r="C76" s="15" t="s">
        <v>109</v>
      </c>
      <c r="D76" s="12" t="s">
        <v>300</v>
      </c>
      <c r="E76" s="39">
        <v>8</v>
      </c>
      <c r="F76" s="14"/>
      <c r="G76" s="14"/>
      <c r="H76" s="14"/>
      <c r="I76" s="14"/>
      <c r="J76" s="39">
        <v>7</v>
      </c>
      <c r="K76" s="39">
        <v>1</v>
      </c>
      <c r="L76" s="14"/>
      <c r="M76" s="39">
        <v>1</v>
      </c>
      <c r="N76" s="14"/>
      <c r="O76" s="39">
        <v>1</v>
      </c>
      <c r="P76" s="39">
        <v>1</v>
      </c>
      <c r="Q76" s="14"/>
      <c r="R76" s="14"/>
      <c r="S76" s="14"/>
      <c r="T76" s="14"/>
      <c r="U76" s="39">
        <v>1</v>
      </c>
      <c r="V76" s="39">
        <v>1</v>
      </c>
      <c r="W76" s="14"/>
      <c r="X76" s="14"/>
      <c r="Y76" s="39">
        <v>3</v>
      </c>
      <c r="Z76" s="14"/>
      <c r="AA76" s="14"/>
      <c r="AB76" s="14"/>
      <c r="AC76" s="39">
        <v>1</v>
      </c>
      <c r="AD76" s="14"/>
      <c r="AE76" s="14"/>
      <c r="AF76" s="39">
        <f>8+29+12</f>
        <v>49</v>
      </c>
      <c r="AG76" s="14"/>
      <c r="AH76" s="14"/>
      <c r="AI76" s="14"/>
      <c r="AJ76" s="39">
        <v>2</v>
      </c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0">
        <f t="shared" si="9"/>
        <v>76</v>
      </c>
    </row>
    <row r="77" spans="1:47" ht="15.75" customHeight="1" x14ac:dyDescent="0.2">
      <c r="C77" s="15" t="s">
        <v>301</v>
      </c>
      <c r="D77" s="15" t="s">
        <v>287</v>
      </c>
      <c r="E77" s="14">
        <f t="shared" ref="E77:AT77" si="10">SUM(E72:E76)</f>
        <v>86</v>
      </c>
      <c r="F77" s="14">
        <f t="shared" si="10"/>
        <v>0</v>
      </c>
      <c r="G77" s="14">
        <f t="shared" si="10"/>
        <v>7</v>
      </c>
      <c r="H77" s="14">
        <f t="shared" si="10"/>
        <v>36</v>
      </c>
      <c r="I77" s="14">
        <f t="shared" si="10"/>
        <v>346</v>
      </c>
      <c r="J77" s="14">
        <f t="shared" si="10"/>
        <v>11</v>
      </c>
      <c r="K77" s="14">
        <f t="shared" si="10"/>
        <v>10</v>
      </c>
      <c r="L77" s="14">
        <f t="shared" si="10"/>
        <v>0</v>
      </c>
      <c r="M77" s="14">
        <f t="shared" si="10"/>
        <v>8</v>
      </c>
      <c r="N77" s="14">
        <f t="shared" si="10"/>
        <v>5</v>
      </c>
      <c r="O77" s="14">
        <f t="shared" si="10"/>
        <v>8</v>
      </c>
      <c r="P77" s="14">
        <f t="shared" si="10"/>
        <v>3</v>
      </c>
      <c r="Q77" s="14">
        <f t="shared" si="10"/>
        <v>0</v>
      </c>
      <c r="R77" s="14">
        <f t="shared" si="10"/>
        <v>2</v>
      </c>
      <c r="S77" s="14">
        <f t="shared" si="10"/>
        <v>1</v>
      </c>
      <c r="T77" s="14">
        <f t="shared" si="10"/>
        <v>1</v>
      </c>
      <c r="U77" s="14">
        <f t="shared" si="10"/>
        <v>1</v>
      </c>
      <c r="V77" s="14">
        <f t="shared" si="10"/>
        <v>2</v>
      </c>
      <c r="W77" s="14">
        <f t="shared" si="10"/>
        <v>0</v>
      </c>
      <c r="X77" s="14">
        <f t="shared" si="10"/>
        <v>4</v>
      </c>
      <c r="Y77" s="14">
        <f t="shared" si="10"/>
        <v>20</v>
      </c>
      <c r="Z77" s="14">
        <f t="shared" si="10"/>
        <v>0</v>
      </c>
      <c r="AA77" s="14">
        <f t="shared" si="10"/>
        <v>0</v>
      </c>
      <c r="AB77" s="14">
        <f t="shared" si="10"/>
        <v>0</v>
      </c>
      <c r="AC77" s="14">
        <f t="shared" si="10"/>
        <v>21</v>
      </c>
      <c r="AD77" s="14">
        <f t="shared" si="10"/>
        <v>0</v>
      </c>
      <c r="AE77" s="14">
        <f t="shared" si="10"/>
        <v>15</v>
      </c>
      <c r="AF77" s="14">
        <f t="shared" si="10"/>
        <v>50</v>
      </c>
      <c r="AG77" s="14">
        <f t="shared" si="10"/>
        <v>0</v>
      </c>
      <c r="AH77" s="14">
        <f t="shared" si="10"/>
        <v>2</v>
      </c>
      <c r="AI77" s="14">
        <f t="shared" si="10"/>
        <v>0</v>
      </c>
      <c r="AJ77" s="14">
        <f t="shared" si="10"/>
        <v>167</v>
      </c>
      <c r="AK77" s="14">
        <f t="shared" si="10"/>
        <v>0</v>
      </c>
      <c r="AL77" s="14">
        <f t="shared" si="10"/>
        <v>0</v>
      </c>
      <c r="AM77" s="14">
        <f t="shared" si="10"/>
        <v>7</v>
      </c>
      <c r="AN77" s="14">
        <f t="shared" si="10"/>
        <v>2</v>
      </c>
      <c r="AO77" s="14">
        <f t="shared" si="10"/>
        <v>0</v>
      </c>
      <c r="AP77" s="14">
        <f t="shared" si="10"/>
        <v>3</v>
      </c>
      <c r="AQ77" s="14">
        <f t="shared" si="10"/>
        <v>0</v>
      </c>
      <c r="AR77" s="14">
        <f t="shared" si="10"/>
        <v>0</v>
      </c>
      <c r="AS77" s="14">
        <f t="shared" si="10"/>
        <v>2</v>
      </c>
      <c r="AT77" s="14">
        <f t="shared" si="10"/>
        <v>0</v>
      </c>
      <c r="AU77" s="10">
        <f t="shared" si="9"/>
        <v>820</v>
      </c>
    </row>
    <row r="78" spans="1:47" ht="15.75" customHeight="1" x14ac:dyDescent="0.2">
      <c r="D78" s="40" t="s">
        <v>287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</row>
    <row r="79" spans="1:47" ht="15.75" customHeight="1" x14ac:dyDescent="0.2">
      <c r="C79" s="10" t="s">
        <v>110</v>
      </c>
      <c r="D79" s="40" t="s">
        <v>287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0">
        <f t="shared" ref="AU79:AU105" si="11">SUM(E79:AT79)</f>
        <v>0</v>
      </c>
    </row>
    <row r="80" spans="1:47" ht="15.75" customHeight="1" x14ac:dyDescent="0.2">
      <c r="A80" s="14" t="s">
        <v>8</v>
      </c>
      <c r="B80" s="11" t="s">
        <v>9</v>
      </c>
      <c r="C80" s="15" t="s">
        <v>6</v>
      </c>
      <c r="D80" s="15" t="s">
        <v>287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0">
        <f t="shared" si="11"/>
        <v>0</v>
      </c>
    </row>
    <row r="81" spans="1:47" ht="15.75" customHeight="1" x14ac:dyDescent="0.2">
      <c r="A81" s="14">
        <v>1</v>
      </c>
      <c r="B81" s="14">
        <v>12</v>
      </c>
      <c r="C81" s="15" t="s">
        <v>111</v>
      </c>
      <c r="D81" s="12" t="s">
        <v>302</v>
      </c>
      <c r="E81" s="39">
        <v>3</v>
      </c>
      <c r="F81" s="14"/>
      <c r="G81" s="14"/>
      <c r="H81" s="14"/>
      <c r="I81" s="14"/>
      <c r="J81" s="14"/>
      <c r="K81" s="14"/>
      <c r="L81" s="14"/>
      <c r="M81" s="39">
        <v>12</v>
      </c>
      <c r="N81" s="14"/>
      <c r="O81" s="14"/>
      <c r="P81" s="14"/>
      <c r="Q81" s="14"/>
      <c r="R81" s="39">
        <v>551</v>
      </c>
      <c r="S81" s="14"/>
      <c r="T81" s="14"/>
      <c r="U81" s="14"/>
      <c r="V81" s="14"/>
      <c r="W81" s="39">
        <v>33</v>
      </c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39">
        <v>2</v>
      </c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0">
        <f t="shared" si="11"/>
        <v>601</v>
      </c>
    </row>
    <row r="82" spans="1:47" ht="15.75" customHeight="1" x14ac:dyDescent="0.2">
      <c r="A82" s="14">
        <v>2</v>
      </c>
      <c r="B82" s="14">
        <v>10</v>
      </c>
      <c r="C82" s="15" t="s">
        <v>112</v>
      </c>
      <c r="D82" s="12" t="s">
        <v>302</v>
      </c>
      <c r="E82" s="39">
        <v>1</v>
      </c>
      <c r="F82" s="14"/>
      <c r="G82" s="14"/>
      <c r="H82" s="14"/>
      <c r="I82" s="39">
        <v>1</v>
      </c>
      <c r="J82" s="14"/>
      <c r="K82" s="39">
        <v>6</v>
      </c>
      <c r="L82" s="14"/>
      <c r="M82" s="14"/>
      <c r="N82" s="14"/>
      <c r="O82" s="14"/>
      <c r="P82" s="14"/>
      <c r="Q82" s="14"/>
      <c r="R82" s="14"/>
      <c r="S82" s="14"/>
      <c r="T82" s="14"/>
      <c r="U82" s="39">
        <v>3</v>
      </c>
      <c r="V82" s="14"/>
      <c r="W82" s="14"/>
      <c r="X82" s="14"/>
      <c r="Y82" s="14"/>
      <c r="Z82" s="14"/>
      <c r="AA82" s="14"/>
      <c r="AB82" s="14"/>
      <c r="AC82" s="39">
        <v>1</v>
      </c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39">
        <v>1</v>
      </c>
      <c r="AP82" s="14"/>
      <c r="AQ82" s="14"/>
      <c r="AR82" s="14"/>
      <c r="AS82" s="14"/>
      <c r="AT82" s="14"/>
      <c r="AU82" s="10">
        <f t="shared" si="11"/>
        <v>13</v>
      </c>
    </row>
    <row r="83" spans="1:47" ht="15.75" customHeight="1" x14ac:dyDescent="0.2">
      <c r="A83" s="14">
        <v>3</v>
      </c>
      <c r="B83" s="14">
        <v>3</v>
      </c>
      <c r="C83" s="15" t="s">
        <v>113</v>
      </c>
      <c r="D83" s="12" t="s">
        <v>302</v>
      </c>
      <c r="E83" s="14"/>
      <c r="F83" s="14"/>
      <c r="G83" s="14"/>
      <c r="H83" s="14"/>
      <c r="I83" s="14"/>
      <c r="J83" s="39">
        <v>133</v>
      </c>
      <c r="K83" s="39">
        <v>1</v>
      </c>
      <c r="L83" s="14"/>
      <c r="M83" s="14"/>
      <c r="N83" s="14"/>
      <c r="O83" s="39">
        <v>3</v>
      </c>
      <c r="P83" s="14"/>
      <c r="Q83" s="14"/>
      <c r="R83" s="39">
        <v>1</v>
      </c>
      <c r="S83" s="14"/>
      <c r="T83" s="14"/>
      <c r="U83" s="39">
        <v>1</v>
      </c>
      <c r="V83" s="14"/>
      <c r="W83" s="39">
        <v>1</v>
      </c>
      <c r="X83" s="14"/>
      <c r="Y83" s="14"/>
      <c r="Z83" s="14"/>
      <c r="AA83" s="14"/>
      <c r="AB83" s="14"/>
      <c r="AC83" s="14"/>
      <c r="AD83" s="39">
        <v>3</v>
      </c>
      <c r="AE83" s="14"/>
      <c r="AF83" s="14"/>
      <c r="AG83" s="14"/>
      <c r="AH83" s="39">
        <v>1</v>
      </c>
      <c r="AI83" s="14"/>
      <c r="AJ83" s="39">
        <v>4</v>
      </c>
      <c r="AK83" s="14"/>
      <c r="AL83" s="14"/>
      <c r="AM83" s="39">
        <v>1</v>
      </c>
      <c r="AN83" s="39">
        <v>65</v>
      </c>
      <c r="AO83" s="14"/>
      <c r="AP83" s="14"/>
      <c r="AQ83" s="14"/>
      <c r="AR83" s="14"/>
      <c r="AS83" s="14"/>
      <c r="AT83" s="14"/>
      <c r="AU83" s="10">
        <f t="shared" si="11"/>
        <v>214</v>
      </c>
    </row>
    <row r="84" spans="1:47" ht="15.75" customHeight="1" x14ac:dyDescent="0.2">
      <c r="A84" s="14">
        <v>4</v>
      </c>
      <c r="B84" s="14">
        <v>11</v>
      </c>
      <c r="C84" s="15" t="s">
        <v>114</v>
      </c>
      <c r="D84" s="12" t="s">
        <v>302</v>
      </c>
      <c r="E84" s="39">
        <v>1</v>
      </c>
      <c r="F84" s="14"/>
      <c r="G84" s="14"/>
      <c r="H84" s="14"/>
      <c r="I84" s="14"/>
      <c r="J84" s="39">
        <v>1</v>
      </c>
      <c r="K84" s="14"/>
      <c r="L84" s="14"/>
      <c r="M84" s="14"/>
      <c r="N84" s="14"/>
      <c r="O84" s="14"/>
      <c r="P84" s="39">
        <v>4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39">
        <v>2</v>
      </c>
      <c r="AD84" s="14"/>
      <c r="AE84" s="14"/>
      <c r="AF84" s="14"/>
      <c r="AG84" s="14"/>
      <c r="AH84" s="14"/>
      <c r="AI84" s="14"/>
      <c r="AJ84" s="39">
        <v>2</v>
      </c>
      <c r="AK84" s="14"/>
      <c r="AL84" s="14"/>
      <c r="AM84" s="14"/>
      <c r="AN84" s="14"/>
      <c r="AO84" s="39">
        <v>362</v>
      </c>
      <c r="AP84" s="39">
        <v>1</v>
      </c>
      <c r="AQ84" s="14"/>
      <c r="AR84" s="14"/>
      <c r="AS84" s="14"/>
      <c r="AT84" s="14"/>
      <c r="AU84" s="10">
        <f t="shared" si="11"/>
        <v>373</v>
      </c>
    </row>
    <row r="85" spans="1:47" ht="15.75" customHeight="1" x14ac:dyDescent="0.2">
      <c r="A85" s="14">
        <v>5</v>
      </c>
      <c r="B85" s="14">
        <v>4</v>
      </c>
      <c r="C85" s="15" t="s">
        <v>115</v>
      </c>
      <c r="D85" s="12" t="s">
        <v>302</v>
      </c>
      <c r="E85" s="39">
        <v>1</v>
      </c>
      <c r="F85" s="14"/>
      <c r="G85" s="14"/>
      <c r="H85" s="14"/>
      <c r="I85" s="14"/>
      <c r="J85" s="39">
        <v>1</v>
      </c>
      <c r="K85" s="39">
        <v>1</v>
      </c>
      <c r="L85" s="14"/>
      <c r="M85" s="39">
        <v>1</v>
      </c>
      <c r="N85" s="14"/>
      <c r="O85" s="14"/>
      <c r="P85" s="14"/>
      <c r="Q85" s="14"/>
      <c r="R85" s="14"/>
      <c r="S85" s="14"/>
      <c r="T85" s="14"/>
      <c r="U85" s="14"/>
      <c r="V85" s="39">
        <v>1</v>
      </c>
      <c r="W85" s="39">
        <v>2</v>
      </c>
      <c r="X85" s="14"/>
      <c r="Y85" s="39">
        <v>1</v>
      </c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0">
        <f t="shared" si="11"/>
        <v>8</v>
      </c>
    </row>
    <row r="86" spans="1:47" ht="15.75" customHeight="1" x14ac:dyDescent="0.2">
      <c r="A86" s="14">
        <v>6</v>
      </c>
      <c r="B86" s="14">
        <v>15</v>
      </c>
      <c r="C86" s="15" t="s">
        <v>116</v>
      </c>
      <c r="D86" s="12" t="s">
        <v>302</v>
      </c>
      <c r="E86" s="39">
        <v>3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39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39">
        <v>1</v>
      </c>
      <c r="AT86" s="14"/>
      <c r="AU86" s="10">
        <f t="shared" si="11"/>
        <v>4</v>
      </c>
    </row>
    <row r="87" spans="1:47" ht="15.75" customHeight="1" x14ac:dyDescent="0.2">
      <c r="A87" s="14">
        <v>7</v>
      </c>
      <c r="B87" s="14">
        <v>8</v>
      </c>
      <c r="C87" s="15" t="s">
        <v>117</v>
      </c>
      <c r="D87" s="12" t="s">
        <v>302</v>
      </c>
      <c r="E87" s="14"/>
      <c r="F87" s="14"/>
      <c r="G87" s="14"/>
      <c r="H87" s="14"/>
      <c r="I87" s="39">
        <v>1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39">
        <v>3</v>
      </c>
      <c r="AG87" s="14"/>
      <c r="AH87" s="39">
        <v>1</v>
      </c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0">
        <f t="shared" si="11"/>
        <v>5</v>
      </c>
    </row>
    <row r="88" spans="1:47" ht="15.75" customHeight="1" x14ac:dyDescent="0.2">
      <c r="A88" s="14">
        <v>8</v>
      </c>
      <c r="B88" s="14">
        <v>1</v>
      </c>
      <c r="C88" s="15" t="s">
        <v>118</v>
      </c>
      <c r="D88" s="12" t="s">
        <v>302</v>
      </c>
      <c r="E88" s="39">
        <v>3</v>
      </c>
      <c r="F88" s="14"/>
      <c r="G88" s="14"/>
      <c r="H88" s="14"/>
      <c r="I88" s="14"/>
      <c r="J88" s="14"/>
      <c r="K88" s="39">
        <v>1</v>
      </c>
      <c r="L88" s="14"/>
      <c r="M88" s="14"/>
      <c r="N88" s="39">
        <v>1</v>
      </c>
      <c r="O88" s="39">
        <v>201</v>
      </c>
      <c r="P88" s="14"/>
      <c r="Q88" s="39">
        <f>1+2</f>
        <v>3</v>
      </c>
      <c r="R88" s="14"/>
      <c r="S88" s="14"/>
      <c r="T88" s="39">
        <v>1</v>
      </c>
      <c r="U88" s="14"/>
      <c r="V88" s="14"/>
      <c r="W88" s="14"/>
      <c r="X88" s="14"/>
      <c r="Y88" s="39">
        <v>1</v>
      </c>
      <c r="Z88" s="14"/>
      <c r="AA88" s="39">
        <v>1</v>
      </c>
      <c r="AB88" s="14"/>
      <c r="AC88" s="39">
        <v>2</v>
      </c>
      <c r="AD88" s="14"/>
      <c r="AE88" s="14"/>
      <c r="AF88" s="14"/>
      <c r="AG88" s="39">
        <v>1</v>
      </c>
      <c r="AH88" s="39">
        <v>1</v>
      </c>
      <c r="AI88" s="14"/>
      <c r="AJ88" s="14"/>
      <c r="AK88" s="14"/>
      <c r="AL88" s="39">
        <f>3+1</f>
        <v>4</v>
      </c>
      <c r="AM88" s="39">
        <v>3</v>
      </c>
      <c r="AN88" s="39">
        <v>5</v>
      </c>
      <c r="AO88" s="14"/>
      <c r="AP88" s="14"/>
      <c r="AQ88" s="14"/>
      <c r="AR88" s="14"/>
      <c r="AS88" s="14"/>
      <c r="AT88" s="14"/>
      <c r="AU88" s="10">
        <f t="shared" si="11"/>
        <v>228</v>
      </c>
    </row>
    <row r="89" spans="1:47" ht="15.75" customHeight="1" x14ac:dyDescent="0.2">
      <c r="A89" s="14">
        <v>9</v>
      </c>
      <c r="B89" s="14">
        <v>14</v>
      </c>
      <c r="C89" s="15" t="s">
        <v>119</v>
      </c>
      <c r="D89" s="12" t="s">
        <v>302</v>
      </c>
      <c r="E89" s="39">
        <v>11</v>
      </c>
      <c r="F89" s="14"/>
      <c r="G89" s="14"/>
      <c r="H89" s="14"/>
      <c r="I89" s="14"/>
      <c r="J89" s="39">
        <v>2</v>
      </c>
      <c r="K89" s="39">
        <v>10</v>
      </c>
      <c r="L89" s="14"/>
      <c r="M89" s="39">
        <v>3</v>
      </c>
      <c r="N89" s="14"/>
      <c r="O89" s="14"/>
      <c r="P89" s="14"/>
      <c r="Q89" s="14"/>
      <c r="R89" s="14"/>
      <c r="S89" s="14"/>
      <c r="T89" s="14"/>
      <c r="U89" s="39">
        <v>11</v>
      </c>
      <c r="V89" s="14"/>
      <c r="W89" s="14"/>
      <c r="X89" s="14"/>
      <c r="Y89" s="14"/>
      <c r="Z89" s="14"/>
      <c r="AA89" s="39">
        <v>1</v>
      </c>
      <c r="AB89" s="14"/>
      <c r="AC89" s="14"/>
      <c r="AD89" s="14"/>
      <c r="AE89" s="14"/>
      <c r="AF89" s="14"/>
      <c r="AG89" s="39">
        <v>59</v>
      </c>
      <c r="AH89" s="39">
        <v>357</v>
      </c>
      <c r="AI89" s="14"/>
      <c r="AJ89" s="39">
        <v>1</v>
      </c>
      <c r="AK89" s="14"/>
      <c r="AL89" s="14"/>
      <c r="AM89" s="39">
        <v>9</v>
      </c>
      <c r="AN89" s="14"/>
      <c r="AO89" s="14"/>
      <c r="AP89" s="39">
        <v>1</v>
      </c>
      <c r="AQ89" s="14"/>
      <c r="AR89" s="14"/>
      <c r="AS89" s="14"/>
      <c r="AT89" s="14"/>
      <c r="AU89" s="10">
        <f t="shared" si="11"/>
        <v>465</v>
      </c>
    </row>
    <row r="90" spans="1:47" ht="15.75" customHeight="1" x14ac:dyDescent="0.2">
      <c r="A90" s="14">
        <v>10</v>
      </c>
      <c r="B90" s="14">
        <v>9</v>
      </c>
      <c r="C90" s="15" t="s">
        <v>120</v>
      </c>
      <c r="D90" s="12" t="s">
        <v>302</v>
      </c>
      <c r="E90" s="39">
        <v>3</v>
      </c>
      <c r="F90" s="14"/>
      <c r="G90" s="14"/>
      <c r="H90" s="14"/>
      <c r="I90" s="14"/>
      <c r="J90" s="14"/>
      <c r="K90" s="14"/>
      <c r="L90" s="14"/>
      <c r="M90" s="39">
        <v>2</v>
      </c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39">
        <v>2</v>
      </c>
      <c r="Z90" s="14"/>
      <c r="AA90" s="39">
        <f>19+30+68+31+105+11</f>
        <v>264</v>
      </c>
      <c r="AB90" s="14"/>
      <c r="AC90" s="14"/>
      <c r="AD90" s="14"/>
      <c r="AE90" s="14"/>
      <c r="AF90" s="39">
        <f>1+1</f>
        <v>2</v>
      </c>
      <c r="AG90" s="14"/>
      <c r="AH90" s="14"/>
      <c r="AI90" s="14"/>
      <c r="AJ90" s="39">
        <v>2</v>
      </c>
      <c r="AK90" s="14"/>
      <c r="AL90" s="39">
        <v>3</v>
      </c>
      <c r="AM90" s="14"/>
      <c r="AN90" s="39">
        <v>1</v>
      </c>
      <c r="AO90" s="14"/>
      <c r="AP90" s="14"/>
      <c r="AQ90" s="14"/>
      <c r="AR90" s="14"/>
      <c r="AS90" s="14"/>
      <c r="AT90" s="14"/>
      <c r="AU90" s="10">
        <f t="shared" si="11"/>
        <v>279</v>
      </c>
    </row>
    <row r="91" spans="1:47" ht="15.75" customHeight="1" x14ac:dyDescent="0.2">
      <c r="A91" s="14">
        <v>11</v>
      </c>
      <c r="B91" s="14">
        <v>5</v>
      </c>
      <c r="C91" s="15" t="s">
        <v>121</v>
      </c>
      <c r="D91" s="12" t="s">
        <v>302</v>
      </c>
      <c r="E91" s="39">
        <v>2</v>
      </c>
      <c r="F91" s="14"/>
      <c r="G91" s="14"/>
      <c r="H91" s="14"/>
      <c r="I91" s="14"/>
      <c r="J91" s="39">
        <v>4</v>
      </c>
      <c r="K91" s="14"/>
      <c r="L91" s="14"/>
      <c r="M91" s="39">
        <v>2</v>
      </c>
      <c r="N91" s="39">
        <v>2</v>
      </c>
      <c r="O91" s="14"/>
      <c r="P91" s="14"/>
      <c r="Q91" s="39">
        <f>42+13+11+6+9+24+95+3+56+12+10+15</f>
        <v>296</v>
      </c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39">
        <v>1</v>
      </c>
      <c r="AC91" s="14"/>
      <c r="AD91" s="14"/>
      <c r="AE91" s="14"/>
      <c r="AF91" s="39">
        <f>1+19+6</f>
        <v>26</v>
      </c>
      <c r="AG91" s="14"/>
      <c r="AH91" s="14"/>
      <c r="AI91" s="14"/>
      <c r="AJ91" s="39">
        <v>6</v>
      </c>
      <c r="AK91" s="14"/>
      <c r="AL91" s="14"/>
      <c r="AM91" s="39">
        <v>1</v>
      </c>
      <c r="AN91" s="39">
        <v>1</v>
      </c>
      <c r="AO91" s="14"/>
      <c r="AP91" s="39">
        <v>1</v>
      </c>
      <c r="AQ91" s="14"/>
      <c r="AR91" s="14"/>
      <c r="AS91" s="14"/>
      <c r="AT91" s="39">
        <v>1</v>
      </c>
      <c r="AU91" s="10">
        <f t="shared" si="11"/>
        <v>343</v>
      </c>
    </row>
    <row r="92" spans="1:47" ht="15.75" customHeight="1" x14ac:dyDescent="0.2">
      <c r="A92" s="14">
        <v>12</v>
      </c>
      <c r="B92" s="14">
        <v>16</v>
      </c>
      <c r="C92" s="15" t="s">
        <v>122</v>
      </c>
      <c r="D92" s="12" t="s">
        <v>302</v>
      </c>
      <c r="E92" s="39">
        <v>6</v>
      </c>
      <c r="F92" s="14"/>
      <c r="G92" s="14"/>
      <c r="H92" s="14"/>
      <c r="I92" s="14"/>
      <c r="J92" s="14"/>
      <c r="K92" s="39">
        <v>1</v>
      </c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39">
        <v>1</v>
      </c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39">
        <v>1</v>
      </c>
      <c r="AI92" s="14"/>
      <c r="AJ92" s="14"/>
      <c r="AK92" s="14"/>
      <c r="AL92" s="14"/>
      <c r="AM92" s="39">
        <v>108</v>
      </c>
      <c r="AN92" s="14"/>
      <c r="AO92" s="14"/>
      <c r="AP92" s="39">
        <v>1</v>
      </c>
      <c r="AQ92" s="14"/>
      <c r="AR92" s="14"/>
      <c r="AS92" s="14"/>
      <c r="AT92" s="14"/>
      <c r="AU92" s="10">
        <f t="shared" si="11"/>
        <v>118</v>
      </c>
    </row>
    <row r="93" spans="1:47" ht="15.75" customHeight="1" x14ac:dyDescent="0.2">
      <c r="A93" s="14">
        <v>13</v>
      </c>
      <c r="B93" s="14">
        <v>2</v>
      </c>
      <c r="C93" s="15" t="s">
        <v>123</v>
      </c>
      <c r="D93" s="12" t="s">
        <v>302</v>
      </c>
      <c r="E93" s="14"/>
      <c r="F93" s="14"/>
      <c r="G93" s="14"/>
      <c r="H93" s="14"/>
      <c r="I93" s="14"/>
      <c r="J93" s="14"/>
      <c r="K93" s="39">
        <v>1</v>
      </c>
      <c r="L93" s="14"/>
      <c r="M93" s="14"/>
      <c r="N93" s="14"/>
      <c r="O93" s="39">
        <v>1</v>
      </c>
      <c r="P93" s="14"/>
      <c r="Q93" s="14"/>
      <c r="R93" s="39">
        <v>1</v>
      </c>
      <c r="S93" s="14"/>
      <c r="T93" s="39">
        <v>7</v>
      </c>
      <c r="U93" s="14"/>
      <c r="V93" s="14"/>
      <c r="W93" s="14"/>
      <c r="X93" s="39">
        <v>11</v>
      </c>
      <c r="Y93" s="14"/>
      <c r="Z93" s="14"/>
      <c r="AA93" s="14"/>
      <c r="AB93" s="14"/>
      <c r="AC93" s="39">
        <v>1</v>
      </c>
      <c r="AD93" s="14"/>
      <c r="AE93" s="14"/>
      <c r="AF93" s="14"/>
      <c r="AG93" s="14"/>
      <c r="AH93" s="39">
        <f>12+22</f>
        <v>34</v>
      </c>
      <c r="AI93" s="14"/>
      <c r="AJ93" s="14"/>
      <c r="AK93" s="14"/>
      <c r="AL93" s="14"/>
      <c r="AM93" s="14"/>
      <c r="AN93" s="39">
        <v>9</v>
      </c>
      <c r="AO93" s="14"/>
      <c r="AP93" s="14"/>
      <c r="AQ93" s="14"/>
      <c r="AR93" s="14"/>
      <c r="AS93" s="39">
        <v>2</v>
      </c>
      <c r="AT93" s="14"/>
      <c r="AU93" s="10">
        <f t="shared" si="11"/>
        <v>67</v>
      </c>
    </row>
    <row r="94" spans="1:47" ht="15.75" customHeight="1" x14ac:dyDescent="0.2">
      <c r="A94" s="14">
        <v>14</v>
      </c>
      <c r="B94" s="14">
        <v>7</v>
      </c>
      <c r="C94" s="15" t="s">
        <v>124</v>
      </c>
      <c r="D94" s="12" t="s">
        <v>302</v>
      </c>
      <c r="E94" s="14"/>
      <c r="F94" s="39">
        <v>1</v>
      </c>
      <c r="G94" s="14"/>
      <c r="H94" s="14"/>
      <c r="I94" s="14"/>
      <c r="J94" s="14"/>
      <c r="K94" s="39">
        <v>1</v>
      </c>
      <c r="L94" s="14"/>
      <c r="M94" s="39">
        <v>421</v>
      </c>
      <c r="N94" s="14"/>
      <c r="O94" s="39">
        <v>2</v>
      </c>
      <c r="P94" s="14"/>
      <c r="Q94" s="39">
        <v>2</v>
      </c>
      <c r="R94" s="14"/>
      <c r="S94" s="14"/>
      <c r="T94" s="14"/>
      <c r="U94" s="14"/>
      <c r="V94" s="14"/>
      <c r="W94" s="14"/>
      <c r="X94" s="39">
        <v>2</v>
      </c>
      <c r="Y94" s="14"/>
      <c r="Z94" s="39">
        <v>2</v>
      </c>
      <c r="AA94" s="14"/>
      <c r="AB94" s="14"/>
      <c r="AC94" s="14"/>
      <c r="AD94" s="14"/>
      <c r="AE94" s="14"/>
      <c r="AF94" s="14"/>
      <c r="AG94" s="14"/>
      <c r="AH94" s="14"/>
      <c r="AI94" s="14"/>
      <c r="AJ94" s="39">
        <v>1</v>
      </c>
      <c r="AK94" s="14"/>
      <c r="AL94" s="14"/>
      <c r="AM94" s="39">
        <v>1</v>
      </c>
      <c r="AN94" s="14"/>
      <c r="AO94" s="14"/>
      <c r="AP94" s="14"/>
      <c r="AQ94" s="14"/>
      <c r="AR94" s="14"/>
      <c r="AS94" s="14"/>
      <c r="AT94" s="39">
        <v>2</v>
      </c>
      <c r="AU94" s="10">
        <f t="shared" si="11"/>
        <v>435</v>
      </c>
    </row>
    <row r="95" spans="1:47" ht="15.75" customHeight="1" x14ac:dyDescent="0.2">
      <c r="A95" s="14">
        <v>15</v>
      </c>
      <c r="B95" s="14">
        <v>6</v>
      </c>
      <c r="C95" s="15" t="s">
        <v>125</v>
      </c>
      <c r="D95" s="12" t="s">
        <v>302</v>
      </c>
      <c r="E95" s="39">
        <v>1</v>
      </c>
      <c r="F95" s="14"/>
      <c r="G95" s="14"/>
      <c r="H95" s="14"/>
      <c r="I95" s="14"/>
      <c r="J95" s="14"/>
      <c r="K95" s="39">
        <v>1</v>
      </c>
      <c r="L95" s="14"/>
      <c r="M95" s="39">
        <v>1</v>
      </c>
      <c r="N95" s="14"/>
      <c r="O95" s="39">
        <v>2</v>
      </c>
      <c r="P95" s="14"/>
      <c r="Q95" s="39">
        <v>1</v>
      </c>
      <c r="R95" s="14"/>
      <c r="S95" s="14"/>
      <c r="T95" s="14"/>
      <c r="U95" s="39">
        <v>1</v>
      </c>
      <c r="V95" s="14"/>
      <c r="W95" s="14"/>
      <c r="X95" s="14"/>
      <c r="Y95" s="14"/>
      <c r="Z95" s="14"/>
      <c r="AA95" s="39">
        <f>1+6</f>
        <v>7</v>
      </c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39">
        <v>4</v>
      </c>
      <c r="AQ95" s="14"/>
      <c r="AR95" s="14"/>
      <c r="AS95" s="14"/>
      <c r="AT95" s="14"/>
      <c r="AU95" s="10">
        <f t="shared" si="11"/>
        <v>18</v>
      </c>
    </row>
    <row r="96" spans="1:47" ht="15.75" customHeight="1" x14ac:dyDescent="0.2">
      <c r="A96" s="14">
        <v>16</v>
      </c>
      <c r="B96" s="14">
        <v>13</v>
      </c>
      <c r="C96" s="15" t="s">
        <v>126</v>
      </c>
      <c r="D96" s="12" t="s">
        <v>302</v>
      </c>
      <c r="E96" s="39">
        <v>169</v>
      </c>
      <c r="F96" s="14"/>
      <c r="G96" s="14"/>
      <c r="H96" s="14"/>
      <c r="I96" s="39">
        <v>10</v>
      </c>
      <c r="J96" s="14"/>
      <c r="K96" s="14"/>
      <c r="L96" s="39">
        <v>1</v>
      </c>
      <c r="M96" s="39">
        <v>1</v>
      </c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39">
        <v>1</v>
      </c>
      <c r="AI96" s="14"/>
      <c r="AJ96" s="14"/>
      <c r="AK96" s="14"/>
      <c r="AL96" s="14"/>
      <c r="AM96" s="14"/>
      <c r="AN96" s="39">
        <v>6</v>
      </c>
      <c r="AO96" s="14"/>
      <c r="AP96" s="14"/>
      <c r="AQ96" s="14"/>
      <c r="AR96" s="14"/>
      <c r="AS96" s="14"/>
      <c r="AT96" s="14"/>
      <c r="AU96" s="10">
        <f t="shared" si="11"/>
        <v>188</v>
      </c>
    </row>
    <row r="97" spans="1:47" ht="15.75" customHeight="1" x14ac:dyDescent="0.2">
      <c r="A97" s="25"/>
      <c r="B97" s="25"/>
      <c r="C97" s="15" t="s">
        <v>303</v>
      </c>
      <c r="D97" s="15" t="s">
        <v>287</v>
      </c>
      <c r="E97" s="14">
        <f t="shared" ref="E97:AT97" si="12">SUM(E81:E96)</f>
        <v>204</v>
      </c>
      <c r="F97" s="14">
        <f t="shared" si="12"/>
        <v>1</v>
      </c>
      <c r="G97" s="14">
        <f t="shared" si="12"/>
        <v>0</v>
      </c>
      <c r="H97" s="14">
        <f t="shared" si="12"/>
        <v>0</v>
      </c>
      <c r="I97" s="14">
        <f t="shared" si="12"/>
        <v>12</v>
      </c>
      <c r="J97" s="14">
        <f t="shared" si="12"/>
        <v>141</v>
      </c>
      <c r="K97" s="14">
        <f t="shared" si="12"/>
        <v>23</v>
      </c>
      <c r="L97" s="14">
        <f t="shared" si="12"/>
        <v>1</v>
      </c>
      <c r="M97" s="14">
        <f t="shared" si="12"/>
        <v>443</v>
      </c>
      <c r="N97" s="14">
        <f t="shared" si="12"/>
        <v>3</v>
      </c>
      <c r="O97" s="14">
        <f t="shared" si="12"/>
        <v>209</v>
      </c>
      <c r="P97" s="14">
        <f t="shared" si="12"/>
        <v>4</v>
      </c>
      <c r="Q97" s="14">
        <f t="shared" si="12"/>
        <v>302</v>
      </c>
      <c r="R97" s="14">
        <f t="shared" si="12"/>
        <v>553</v>
      </c>
      <c r="S97" s="14">
        <f t="shared" si="12"/>
        <v>0</v>
      </c>
      <c r="T97" s="14">
        <f t="shared" si="12"/>
        <v>8</v>
      </c>
      <c r="U97" s="14">
        <f t="shared" si="12"/>
        <v>16</v>
      </c>
      <c r="V97" s="14">
        <f t="shared" si="12"/>
        <v>1</v>
      </c>
      <c r="W97" s="14">
        <f t="shared" si="12"/>
        <v>37</v>
      </c>
      <c r="X97" s="14">
        <f t="shared" si="12"/>
        <v>13</v>
      </c>
      <c r="Y97" s="14">
        <f t="shared" si="12"/>
        <v>4</v>
      </c>
      <c r="Z97" s="14">
        <f t="shared" si="12"/>
        <v>2</v>
      </c>
      <c r="AA97" s="14">
        <f t="shared" si="12"/>
        <v>273</v>
      </c>
      <c r="AB97" s="14">
        <f t="shared" si="12"/>
        <v>1</v>
      </c>
      <c r="AC97" s="14">
        <f t="shared" si="12"/>
        <v>6</v>
      </c>
      <c r="AD97" s="14">
        <f t="shared" si="12"/>
        <v>3</v>
      </c>
      <c r="AE97" s="14">
        <f t="shared" si="12"/>
        <v>0</v>
      </c>
      <c r="AF97" s="14">
        <f t="shared" si="12"/>
        <v>31</v>
      </c>
      <c r="AG97" s="14">
        <f t="shared" si="12"/>
        <v>60</v>
      </c>
      <c r="AH97" s="14">
        <f t="shared" si="12"/>
        <v>396</v>
      </c>
      <c r="AI97" s="14">
        <f t="shared" si="12"/>
        <v>0</v>
      </c>
      <c r="AJ97" s="14">
        <f t="shared" si="12"/>
        <v>18</v>
      </c>
      <c r="AK97" s="14">
        <f t="shared" si="12"/>
        <v>0</v>
      </c>
      <c r="AL97" s="14">
        <f t="shared" si="12"/>
        <v>7</v>
      </c>
      <c r="AM97" s="14">
        <f t="shared" si="12"/>
        <v>123</v>
      </c>
      <c r="AN97" s="14">
        <f t="shared" si="12"/>
        <v>87</v>
      </c>
      <c r="AO97" s="14">
        <f t="shared" si="12"/>
        <v>363</v>
      </c>
      <c r="AP97" s="14">
        <f t="shared" si="12"/>
        <v>8</v>
      </c>
      <c r="AQ97" s="14">
        <f t="shared" si="12"/>
        <v>0</v>
      </c>
      <c r="AR97" s="14">
        <f t="shared" si="12"/>
        <v>0</v>
      </c>
      <c r="AS97" s="14">
        <f t="shared" si="12"/>
        <v>3</v>
      </c>
      <c r="AT97" s="14">
        <f t="shared" si="12"/>
        <v>3</v>
      </c>
      <c r="AU97" s="10">
        <f t="shared" si="11"/>
        <v>3359</v>
      </c>
    </row>
    <row r="98" spans="1:47" ht="15.75" customHeight="1" x14ac:dyDescent="0.2">
      <c r="D98" s="40" t="s">
        <v>287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0">
        <f t="shared" si="11"/>
        <v>0</v>
      </c>
    </row>
    <row r="99" spans="1:47" ht="15.75" customHeight="1" x14ac:dyDescent="0.2">
      <c r="C99" s="10" t="s">
        <v>127</v>
      </c>
      <c r="D99" s="40" t="s">
        <v>287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0">
        <f t="shared" si="11"/>
        <v>0</v>
      </c>
    </row>
    <row r="100" spans="1:47" ht="15.75" customHeight="1" x14ac:dyDescent="0.2">
      <c r="A100" s="14" t="s">
        <v>8</v>
      </c>
      <c r="B100" s="11" t="s">
        <v>9</v>
      </c>
      <c r="C100" s="15" t="s">
        <v>6</v>
      </c>
      <c r="D100" s="15" t="s">
        <v>287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0">
        <f t="shared" si="11"/>
        <v>0</v>
      </c>
    </row>
    <row r="101" spans="1:47" ht="15.75" customHeight="1" x14ac:dyDescent="0.2">
      <c r="A101" s="14">
        <v>1</v>
      </c>
      <c r="B101" s="14">
        <v>2</v>
      </c>
      <c r="C101" s="15" t="s">
        <v>128</v>
      </c>
      <c r="D101" s="12" t="s">
        <v>304</v>
      </c>
      <c r="E101" s="39">
        <v>1</v>
      </c>
      <c r="F101" s="14"/>
      <c r="G101" s="14"/>
      <c r="H101" s="14"/>
      <c r="I101" s="14"/>
      <c r="J101" s="14"/>
      <c r="K101" s="14"/>
      <c r="L101" s="14"/>
      <c r="M101" s="39">
        <v>1</v>
      </c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39">
        <v>1</v>
      </c>
      <c r="Y101" s="14"/>
      <c r="Z101" s="14"/>
      <c r="AA101" s="14"/>
      <c r="AB101" s="14"/>
      <c r="AC101" s="39">
        <v>1</v>
      </c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0">
        <f t="shared" si="11"/>
        <v>4</v>
      </c>
    </row>
    <row r="102" spans="1:47" ht="15.75" customHeight="1" x14ac:dyDescent="0.2">
      <c r="A102" s="14">
        <v>2</v>
      </c>
      <c r="B102" s="14">
        <v>1</v>
      </c>
      <c r="C102" s="15" t="s">
        <v>129</v>
      </c>
      <c r="D102" s="12" t="s">
        <v>304</v>
      </c>
      <c r="E102" s="39">
        <v>1</v>
      </c>
      <c r="F102" s="14"/>
      <c r="G102" s="14"/>
      <c r="H102" s="14"/>
      <c r="I102" s="14"/>
      <c r="J102" s="14"/>
      <c r="K102" s="14"/>
      <c r="L102" s="14"/>
      <c r="M102" s="14"/>
      <c r="N102" s="39">
        <v>1</v>
      </c>
      <c r="O102" s="14"/>
      <c r="P102" s="14"/>
      <c r="Q102" s="39">
        <f>1+1</f>
        <v>2</v>
      </c>
      <c r="R102" s="14"/>
      <c r="S102" s="14"/>
      <c r="T102" s="14"/>
      <c r="U102" s="39">
        <v>1</v>
      </c>
      <c r="V102" s="39">
        <v>3</v>
      </c>
      <c r="W102" s="39">
        <v>3</v>
      </c>
      <c r="X102" s="14"/>
      <c r="Y102" s="39">
        <v>1</v>
      </c>
      <c r="Z102" s="14"/>
      <c r="AA102" s="14"/>
      <c r="AB102" s="14"/>
      <c r="AC102" s="39">
        <v>2</v>
      </c>
      <c r="AD102" s="14"/>
      <c r="AE102" s="39">
        <v>1</v>
      </c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39">
        <v>249</v>
      </c>
      <c r="AR102" s="14"/>
      <c r="AS102" s="14"/>
      <c r="AT102" s="14"/>
      <c r="AU102" s="10">
        <f t="shared" si="11"/>
        <v>264</v>
      </c>
    </row>
    <row r="103" spans="1:47" ht="15.75" customHeight="1" x14ac:dyDescent="0.2">
      <c r="A103" s="14">
        <v>3</v>
      </c>
      <c r="B103" s="14">
        <v>3</v>
      </c>
      <c r="C103" s="15" t="s">
        <v>130</v>
      </c>
      <c r="D103" s="12" t="s">
        <v>304</v>
      </c>
      <c r="E103" s="39">
        <v>55</v>
      </c>
      <c r="F103" s="39"/>
      <c r="G103" s="14"/>
      <c r="H103" s="39">
        <v>2</v>
      </c>
      <c r="I103" s="14"/>
      <c r="J103" s="14"/>
      <c r="K103" s="14"/>
      <c r="L103" s="14"/>
      <c r="M103" s="39">
        <v>1</v>
      </c>
      <c r="N103" s="14"/>
      <c r="O103" s="39">
        <v>1</v>
      </c>
      <c r="P103" s="39">
        <v>3</v>
      </c>
      <c r="Q103" s="14"/>
      <c r="R103" s="39">
        <v>1</v>
      </c>
      <c r="S103" s="14"/>
      <c r="T103" s="14"/>
      <c r="U103" s="39">
        <v>1</v>
      </c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39">
        <v>1</v>
      </c>
      <c r="AO103" s="14"/>
      <c r="AP103" s="39">
        <v>2</v>
      </c>
      <c r="AQ103" s="39">
        <v>1</v>
      </c>
      <c r="AR103" s="14"/>
      <c r="AS103" s="14"/>
      <c r="AT103" s="14"/>
      <c r="AU103" s="10">
        <f t="shared" si="11"/>
        <v>68</v>
      </c>
    </row>
    <row r="104" spans="1:47" ht="15.75" customHeight="1" x14ac:dyDescent="0.2">
      <c r="A104" s="14">
        <v>4</v>
      </c>
      <c r="B104" s="14">
        <v>4</v>
      </c>
      <c r="C104" s="15" t="s">
        <v>131</v>
      </c>
      <c r="D104" s="12" t="s">
        <v>304</v>
      </c>
      <c r="E104" s="39">
        <v>6</v>
      </c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39">
        <v>4</v>
      </c>
      <c r="Z104" s="39">
        <v>1</v>
      </c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39">
        <v>1</v>
      </c>
      <c r="AR104" s="14"/>
      <c r="AS104" s="14"/>
      <c r="AT104" s="14"/>
      <c r="AU104" s="10">
        <f t="shared" si="11"/>
        <v>12</v>
      </c>
    </row>
    <row r="105" spans="1:47" ht="15.75" customHeight="1" x14ac:dyDescent="0.2">
      <c r="C105" s="49" t="s">
        <v>305</v>
      </c>
      <c r="D105" s="15" t="s">
        <v>287</v>
      </c>
      <c r="E105" s="14">
        <f t="shared" ref="E105:AT105" si="13">SUM(E101:E104)</f>
        <v>63</v>
      </c>
      <c r="F105" s="14">
        <f t="shared" si="13"/>
        <v>0</v>
      </c>
      <c r="G105" s="14">
        <f t="shared" si="13"/>
        <v>0</v>
      </c>
      <c r="H105" s="14">
        <f t="shared" si="13"/>
        <v>2</v>
      </c>
      <c r="I105" s="14">
        <f t="shared" si="13"/>
        <v>0</v>
      </c>
      <c r="J105" s="14">
        <f t="shared" si="13"/>
        <v>0</v>
      </c>
      <c r="K105" s="14">
        <f t="shared" si="13"/>
        <v>0</v>
      </c>
      <c r="L105" s="14">
        <f t="shared" si="13"/>
        <v>0</v>
      </c>
      <c r="M105" s="14">
        <f t="shared" si="13"/>
        <v>2</v>
      </c>
      <c r="N105" s="14">
        <f t="shared" si="13"/>
        <v>1</v>
      </c>
      <c r="O105" s="14">
        <f t="shared" si="13"/>
        <v>1</v>
      </c>
      <c r="P105" s="14">
        <f t="shared" si="13"/>
        <v>3</v>
      </c>
      <c r="Q105" s="14">
        <f t="shared" si="13"/>
        <v>2</v>
      </c>
      <c r="R105" s="14">
        <f t="shared" si="13"/>
        <v>1</v>
      </c>
      <c r="S105" s="14">
        <f t="shared" si="13"/>
        <v>0</v>
      </c>
      <c r="T105" s="14">
        <f t="shared" si="13"/>
        <v>0</v>
      </c>
      <c r="U105" s="14">
        <f t="shared" si="13"/>
        <v>2</v>
      </c>
      <c r="V105" s="14">
        <f t="shared" si="13"/>
        <v>3</v>
      </c>
      <c r="W105" s="14">
        <f t="shared" si="13"/>
        <v>3</v>
      </c>
      <c r="X105" s="14">
        <f t="shared" si="13"/>
        <v>1</v>
      </c>
      <c r="Y105" s="14">
        <f t="shared" si="13"/>
        <v>5</v>
      </c>
      <c r="Z105" s="14">
        <f t="shared" si="13"/>
        <v>1</v>
      </c>
      <c r="AA105" s="14">
        <f t="shared" si="13"/>
        <v>0</v>
      </c>
      <c r="AB105" s="14">
        <f t="shared" si="13"/>
        <v>0</v>
      </c>
      <c r="AC105" s="14">
        <f t="shared" si="13"/>
        <v>3</v>
      </c>
      <c r="AD105" s="14">
        <f t="shared" si="13"/>
        <v>0</v>
      </c>
      <c r="AE105" s="14">
        <f t="shared" si="13"/>
        <v>1</v>
      </c>
      <c r="AF105" s="14">
        <f t="shared" si="13"/>
        <v>0</v>
      </c>
      <c r="AG105" s="14">
        <f t="shared" si="13"/>
        <v>0</v>
      </c>
      <c r="AH105" s="14">
        <f t="shared" si="13"/>
        <v>0</v>
      </c>
      <c r="AI105" s="14">
        <f t="shared" si="13"/>
        <v>0</v>
      </c>
      <c r="AJ105" s="14">
        <f t="shared" si="13"/>
        <v>0</v>
      </c>
      <c r="AK105" s="14">
        <f t="shared" si="13"/>
        <v>0</v>
      </c>
      <c r="AL105" s="14">
        <f t="shared" si="13"/>
        <v>0</v>
      </c>
      <c r="AM105" s="14">
        <f t="shared" si="13"/>
        <v>0</v>
      </c>
      <c r="AN105" s="14">
        <f t="shared" si="13"/>
        <v>1</v>
      </c>
      <c r="AO105" s="14">
        <f t="shared" si="13"/>
        <v>0</v>
      </c>
      <c r="AP105" s="14">
        <f t="shared" si="13"/>
        <v>2</v>
      </c>
      <c r="AQ105" s="14">
        <f t="shared" si="13"/>
        <v>251</v>
      </c>
      <c r="AR105" s="14">
        <f t="shared" si="13"/>
        <v>0</v>
      </c>
      <c r="AS105" s="14">
        <f t="shared" si="13"/>
        <v>0</v>
      </c>
      <c r="AT105" s="14">
        <f t="shared" si="13"/>
        <v>0</v>
      </c>
      <c r="AU105" s="10">
        <f t="shared" si="11"/>
        <v>348</v>
      </c>
    </row>
    <row r="106" spans="1:47" ht="15.75" customHeight="1" x14ac:dyDescent="0.2">
      <c r="C106" s="25"/>
      <c r="D106" s="40" t="s">
        <v>287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</row>
    <row r="107" spans="1:47" ht="15.75" customHeight="1" x14ac:dyDescent="0.2">
      <c r="C107" s="10" t="s">
        <v>132</v>
      </c>
      <c r="D107" s="40" t="s">
        <v>287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0">
        <f t="shared" ref="AU107:AU112" si="14">SUM(E107:AT107)</f>
        <v>0</v>
      </c>
    </row>
    <row r="108" spans="1:47" ht="15.75" customHeight="1" x14ac:dyDescent="0.2">
      <c r="A108" s="14" t="s">
        <v>8</v>
      </c>
      <c r="B108" s="11" t="s">
        <v>9</v>
      </c>
      <c r="C108" s="15" t="s">
        <v>6</v>
      </c>
      <c r="D108" s="15" t="s">
        <v>287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0">
        <f t="shared" si="14"/>
        <v>0</v>
      </c>
    </row>
    <row r="109" spans="1:47" ht="15.75" customHeight="1" x14ac:dyDescent="0.2">
      <c r="A109" s="14">
        <v>1</v>
      </c>
      <c r="B109" s="14">
        <v>2</v>
      </c>
      <c r="C109" s="15" t="s">
        <v>133</v>
      </c>
      <c r="D109" s="12" t="s">
        <v>306</v>
      </c>
      <c r="E109" s="39">
        <v>2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39"/>
      <c r="Q109" s="14"/>
      <c r="R109" s="14"/>
      <c r="S109" s="14"/>
      <c r="T109" s="14"/>
      <c r="U109" s="14"/>
      <c r="V109" s="14"/>
      <c r="W109" s="14"/>
      <c r="X109" s="39">
        <v>1</v>
      </c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39">
        <v>2</v>
      </c>
      <c r="AK109" s="14"/>
      <c r="AL109" s="14"/>
      <c r="AM109" s="14"/>
      <c r="AN109" s="14"/>
      <c r="AO109" s="14"/>
      <c r="AP109" s="14"/>
      <c r="AQ109" s="14"/>
      <c r="AR109" s="14"/>
      <c r="AS109" s="39">
        <v>1</v>
      </c>
      <c r="AT109" s="14"/>
      <c r="AU109" s="10">
        <f t="shared" si="14"/>
        <v>6</v>
      </c>
    </row>
    <row r="110" spans="1:47" ht="15.75" customHeight="1" x14ac:dyDescent="0.2">
      <c r="A110" s="14">
        <v>2</v>
      </c>
      <c r="B110" s="14">
        <v>1</v>
      </c>
      <c r="C110" s="15" t="s">
        <v>134</v>
      </c>
      <c r="D110" s="12" t="s">
        <v>306</v>
      </c>
      <c r="E110" s="39">
        <v>4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39">
        <v>1</v>
      </c>
      <c r="Q110" s="14"/>
      <c r="R110" s="14"/>
      <c r="S110" s="14"/>
      <c r="T110" s="14"/>
      <c r="U110" s="14"/>
      <c r="V110" s="39">
        <f>6+10+9</f>
        <v>25</v>
      </c>
      <c r="W110" s="14"/>
      <c r="X110" s="14"/>
      <c r="Y110" s="14"/>
      <c r="Z110" s="14"/>
      <c r="AA110" s="39">
        <v>1</v>
      </c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0">
        <f t="shared" si="14"/>
        <v>31</v>
      </c>
    </row>
    <row r="111" spans="1:47" ht="15.75" customHeight="1" x14ac:dyDescent="0.2">
      <c r="A111" s="14">
        <v>3</v>
      </c>
      <c r="B111" s="14">
        <v>3</v>
      </c>
      <c r="C111" s="15" t="s">
        <v>135</v>
      </c>
      <c r="D111" s="12" t="s">
        <v>306</v>
      </c>
      <c r="E111" s="39">
        <v>6</v>
      </c>
      <c r="F111" s="39">
        <v>1</v>
      </c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39">
        <v>1</v>
      </c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39">
        <v>405</v>
      </c>
      <c r="AE111" s="14"/>
      <c r="AF111" s="39">
        <v>1</v>
      </c>
      <c r="AG111" s="14"/>
      <c r="AH111" s="14"/>
      <c r="AI111" s="39">
        <v>1</v>
      </c>
      <c r="AJ111" s="14"/>
      <c r="AK111" s="14"/>
      <c r="AL111" s="14"/>
      <c r="AM111" s="14"/>
      <c r="AN111" s="14"/>
      <c r="AO111" s="14"/>
      <c r="AP111" s="39">
        <v>1</v>
      </c>
      <c r="AQ111" s="14"/>
      <c r="AR111" s="14"/>
      <c r="AS111" s="14"/>
      <c r="AT111" s="14"/>
      <c r="AU111" s="10">
        <f t="shared" si="14"/>
        <v>416</v>
      </c>
    </row>
    <row r="112" spans="1:47" ht="15.75" customHeight="1" x14ac:dyDescent="0.2">
      <c r="C112" s="15" t="s">
        <v>307</v>
      </c>
      <c r="D112" s="15" t="s">
        <v>287</v>
      </c>
      <c r="E112" s="14">
        <f t="shared" ref="E112:AT112" si="15">SUM(E109:E111)</f>
        <v>12</v>
      </c>
      <c r="F112" s="14">
        <f t="shared" si="15"/>
        <v>1</v>
      </c>
      <c r="G112" s="14">
        <f t="shared" si="15"/>
        <v>0</v>
      </c>
      <c r="H112" s="14">
        <f t="shared" si="15"/>
        <v>0</v>
      </c>
      <c r="I112" s="14">
        <f t="shared" si="15"/>
        <v>0</v>
      </c>
      <c r="J112" s="14">
        <f t="shared" si="15"/>
        <v>0</v>
      </c>
      <c r="K112" s="14">
        <f t="shared" si="15"/>
        <v>0</v>
      </c>
      <c r="L112" s="14">
        <f t="shared" si="15"/>
        <v>0</v>
      </c>
      <c r="M112" s="14">
        <f t="shared" si="15"/>
        <v>0</v>
      </c>
      <c r="N112" s="14">
        <f t="shared" si="15"/>
        <v>0</v>
      </c>
      <c r="O112" s="14">
        <f t="shared" si="15"/>
        <v>0</v>
      </c>
      <c r="P112" s="14">
        <f t="shared" si="15"/>
        <v>1</v>
      </c>
      <c r="Q112" s="14">
        <f t="shared" si="15"/>
        <v>0</v>
      </c>
      <c r="R112" s="14">
        <f t="shared" si="15"/>
        <v>1</v>
      </c>
      <c r="S112" s="14">
        <f t="shared" si="15"/>
        <v>0</v>
      </c>
      <c r="T112" s="14">
        <f t="shared" si="15"/>
        <v>0</v>
      </c>
      <c r="U112" s="14">
        <f t="shared" si="15"/>
        <v>0</v>
      </c>
      <c r="V112" s="14">
        <f t="shared" si="15"/>
        <v>25</v>
      </c>
      <c r="W112" s="14">
        <f t="shared" si="15"/>
        <v>0</v>
      </c>
      <c r="X112" s="14">
        <f t="shared" si="15"/>
        <v>1</v>
      </c>
      <c r="Y112" s="14">
        <f t="shared" si="15"/>
        <v>0</v>
      </c>
      <c r="Z112" s="14">
        <f t="shared" si="15"/>
        <v>0</v>
      </c>
      <c r="AA112" s="14">
        <f t="shared" si="15"/>
        <v>1</v>
      </c>
      <c r="AB112" s="14">
        <f t="shared" si="15"/>
        <v>0</v>
      </c>
      <c r="AC112" s="14">
        <f t="shared" si="15"/>
        <v>0</v>
      </c>
      <c r="AD112" s="14">
        <f t="shared" si="15"/>
        <v>405</v>
      </c>
      <c r="AE112" s="14">
        <f t="shared" si="15"/>
        <v>0</v>
      </c>
      <c r="AF112" s="14">
        <f t="shared" si="15"/>
        <v>1</v>
      </c>
      <c r="AG112" s="14">
        <f t="shared" si="15"/>
        <v>0</v>
      </c>
      <c r="AH112" s="14">
        <f t="shared" si="15"/>
        <v>0</v>
      </c>
      <c r="AI112" s="14">
        <f t="shared" si="15"/>
        <v>1</v>
      </c>
      <c r="AJ112" s="14">
        <f t="shared" si="15"/>
        <v>2</v>
      </c>
      <c r="AK112" s="14">
        <f t="shared" si="15"/>
        <v>0</v>
      </c>
      <c r="AL112" s="14">
        <f t="shared" si="15"/>
        <v>0</v>
      </c>
      <c r="AM112" s="14">
        <f t="shared" si="15"/>
        <v>0</v>
      </c>
      <c r="AN112" s="14">
        <f t="shared" si="15"/>
        <v>0</v>
      </c>
      <c r="AO112" s="14">
        <f t="shared" si="15"/>
        <v>0</v>
      </c>
      <c r="AP112" s="14">
        <f t="shared" si="15"/>
        <v>1</v>
      </c>
      <c r="AQ112" s="14">
        <f t="shared" si="15"/>
        <v>0</v>
      </c>
      <c r="AR112" s="14">
        <f t="shared" si="15"/>
        <v>0</v>
      </c>
      <c r="AS112" s="14">
        <f t="shared" si="15"/>
        <v>1</v>
      </c>
      <c r="AT112" s="14">
        <f t="shared" si="15"/>
        <v>0</v>
      </c>
      <c r="AU112" s="10">
        <f t="shared" si="14"/>
        <v>453</v>
      </c>
    </row>
    <row r="113" spans="1:47" ht="15.75" customHeight="1" x14ac:dyDescent="0.2">
      <c r="C113" s="25"/>
      <c r="D113" s="40" t="s">
        <v>287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</row>
    <row r="114" spans="1:47" ht="15.75" customHeight="1" x14ac:dyDescent="0.2">
      <c r="C114" s="10" t="s">
        <v>136</v>
      </c>
      <c r="D114" s="40" t="s">
        <v>287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0">
        <f t="shared" ref="AU114:AU130" si="16">SUM(E114:AT114)</f>
        <v>0</v>
      </c>
    </row>
    <row r="115" spans="1:47" ht="15.75" customHeight="1" x14ac:dyDescent="0.2">
      <c r="A115" s="14" t="s">
        <v>8</v>
      </c>
      <c r="B115" s="11" t="s">
        <v>9</v>
      </c>
      <c r="C115" s="15" t="s">
        <v>6</v>
      </c>
      <c r="D115" s="15" t="s">
        <v>287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0">
        <f t="shared" si="16"/>
        <v>0</v>
      </c>
    </row>
    <row r="116" spans="1:47" ht="15.75" customHeight="1" x14ac:dyDescent="0.2">
      <c r="A116" s="14">
        <v>1</v>
      </c>
      <c r="B116" s="14">
        <v>1</v>
      </c>
      <c r="C116" s="15" t="s">
        <v>137</v>
      </c>
      <c r="D116" s="12" t="s">
        <v>308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39">
        <v>1</v>
      </c>
      <c r="O116" s="14"/>
      <c r="P116" s="14"/>
      <c r="Q116" s="39">
        <v>1</v>
      </c>
      <c r="R116" s="39">
        <v>2</v>
      </c>
      <c r="S116" s="14"/>
      <c r="T116" s="14"/>
      <c r="U116" s="14"/>
      <c r="V116" s="14"/>
      <c r="W116" s="14"/>
      <c r="X116" s="39">
        <v>2</v>
      </c>
      <c r="Y116" s="14"/>
      <c r="Z116" s="14"/>
      <c r="AA116" s="39">
        <f>6+15</f>
        <v>21</v>
      </c>
      <c r="AB116" s="14"/>
      <c r="AC116" s="39">
        <v>2</v>
      </c>
      <c r="AD116" s="39">
        <v>1</v>
      </c>
      <c r="AE116" s="14"/>
      <c r="AF116" s="14"/>
      <c r="AG116" s="14"/>
      <c r="AH116" s="14"/>
      <c r="AI116" s="14"/>
      <c r="AJ116" s="14"/>
      <c r="AK116" s="14"/>
      <c r="AL116" s="39">
        <v>1</v>
      </c>
      <c r="AM116" s="14"/>
      <c r="AN116" s="14"/>
      <c r="AO116" s="39">
        <v>1</v>
      </c>
      <c r="AP116" s="39">
        <v>1</v>
      </c>
      <c r="AQ116" s="14"/>
      <c r="AR116" s="14"/>
      <c r="AS116" s="39">
        <v>1</v>
      </c>
      <c r="AT116" s="14"/>
      <c r="AU116" s="10">
        <f t="shared" si="16"/>
        <v>34</v>
      </c>
    </row>
    <row r="117" spans="1:47" ht="15.75" customHeight="1" x14ac:dyDescent="0.2">
      <c r="A117" s="14">
        <v>2</v>
      </c>
      <c r="B117" s="14">
        <v>2</v>
      </c>
      <c r="C117" s="15" t="s">
        <v>138</v>
      </c>
      <c r="D117" s="12" t="s">
        <v>308</v>
      </c>
      <c r="E117" s="39">
        <v>1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39">
        <v>1</v>
      </c>
      <c r="U117" s="14"/>
      <c r="V117" s="14"/>
      <c r="W117" s="14"/>
      <c r="X117" s="39">
        <v>250</v>
      </c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0">
        <f t="shared" si="16"/>
        <v>252</v>
      </c>
    </row>
    <row r="118" spans="1:47" ht="15.75" customHeight="1" x14ac:dyDescent="0.2">
      <c r="A118" s="14">
        <v>3</v>
      </c>
      <c r="B118" s="14">
        <v>7</v>
      </c>
      <c r="C118" s="15" t="s">
        <v>139</v>
      </c>
      <c r="D118" s="12" t="s">
        <v>308</v>
      </c>
      <c r="E118" s="14"/>
      <c r="F118" s="14"/>
      <c r="G118" s="14"/>
      <c r="H118" s="14"/>
      <c r="I118" s="14"/>
      <c r="J118" s="39">
        <v>1</v>
      </c>
      <c r="K118" s="14"/>
      <c r="L118" s="14"/>
      <c r="M118" s="39">
        <f>1+1</f>
        <v>2</v>
      </c>
      <c r="N118" s="14"/>
      <c r="O118" s="14"/>
      <c r="P118" s="14"/>
      <c r="Q118" s="14"/>
      <c r="R118" s="14"/>
      <c r="S118" s="39"/>
      <c r="T118" s="14"/>
      <c r="U118" s="14"/>
      <c r="V118" s="14"/>
      <c r="W118" s="14"/>
      <c r="X118" s="39">
        <v>5</v>
      </c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39">
        <v>1</v>
      </c>
      <c r="AQ118" s="14"/>
      <c r="AR118" s="14"/>
      <c r="AS118" s="39">
        <v>1</v>
      </c>
      <c r="AT118" s="39">
        <v>4</v>
      </c>
      <c r="AU118" s="10">
        <f t="shared" si="16"/>
        <v>14</v>
      </c>
    </row>
    <row r="119" spans="1:47" ht="15.75" customHeight="1" x14ac:dyDescent="0.2">
      <c r="A119" s="14">
        <v>4</v>
      </c>
      <c r="B119" s="14">
        <v>6</v>
      </c>
      <c r="C119" s="15" t="s">
        <v>140</v>
      </c>
      <c r="D119" s="12" t="s">
        <v>308</v>
      </c>
      <c r="E119" s="39">
        <v>8</v>
      </c>
      <c r="F119" s="14"/>
      <c r="G119" s="14"/>
      <c r="H119" s="14"/>
      <c r="I119" s="14"/>
      <c r="J119" s="14"/>
      <c r="K119" s="14"/>
      <c r="L119" s="14"/>
      <c r="M119" s="14"/>
      <c r="N119" s="39">
        <v>1</v>
      </c>
      <c r="O119" s="14"/>
      <c r="P119" s="14"/>
      <c r="Q119" s="14"/>
      <c r="R119" s="14"/>
      <c r="S119" s="14"/>
      <c r="T119" s="14"/>
      <c r="U119" s="14"/>
      <c r="V119" s="14"/>
      <c r="W119" s="14"/>
      <c r="X119" s="39">
        <v>2</v>
      </c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39">
        <v>1</v>
      </c>
      <c r="AK119" s="14"/>
      <c r="AL119" s="14"/>
      <c r="AM119" s="14"/>
      <c r="AN119" s="14"/>
      <c r="AO119" s="14"/>
      <c r="AP119" s="39">
        <v>229</v>
      </c>
      <c r="AQ119" s="14"/>
      <c r="AR119" s="14"/>
      <c r="AS119" s="14"/>
      <c r="AT119" s="39">
        <v>1</v>
      </c>
      <c r="AU119" s="10">
        <f t="shared" si="16"/>
        <v>242</v>
      </c>
    </row>
    <row r="120" spans="1:47" ht="15.75" customHeight="1" x14ac:dyDescent="0.2">
      <c r="A120" s="14">
        <v>5</v>
      </c>
      <c r="B120" s="14">
        <v>9</v>
      </c>
      <c r="C120" s="15" t="s">
        <v>141</v>
      </c>
      <c r="D120" s="12" t="s">
        <v>308</v>
      </c>
      <c r="E120" s="39">
        <v>2</v>
      </c>
      <c r="F120" s="14"/>
      <c r="G120" s="14"/>
      <c r="H120" s="14"/>
      <c r="I120" s="14"/>
      <c r="J120" s="39">
        <v>7</v>
      </c>
      <c r="K120" s="14"/>
      <c r="L120" s="39">
        <v>1</v>
      </c>
      <c r="M120" s="39">
        <v>1</v>
      </c>
      <c r="N120" s="39">
        <v>7</v>
      </c>
      <c r="O120" s="39">
        <v>2</v>
      </c>
      <c r="P120" s="39">
        <v>1</v>
      </c>
      <c r="Q120" s="14"/>
      <c r="R120" s="14"/>
      <c r="S120" s="39"/>
      <c r="T120" s="14"/>
      <c r="U120" s="14"/>
      <c r="V120" s="14"/>
      <c r="W120" s="14"/>
      <c r="X120" s="14"/>
      <c r="Y120" s="14"/>
      <c r="Z120" s="14"/>
      <c r="AA120" s="39">
        <v>1</v>
      </c>
      <c r="AB120" s="39">
        <f>1+1</f>
        <v>2</v>
      </c>
      <c r="AC120" s="14"/>
      <c r="AD120" s="14"/>
      <c r="AE120" s="39">
        <v>5</v>
      </c>
      <c r="AF120" s="39">
        <f>6+1+4</f>
        <v>11</v>
      </c>
      <c r="AG120" s="14"/>
      <c r="AH120" s="14"/>
      <c r="AI120" s="14"/>
      <c r="AJ120" s="39">
        <v>2</v>
      </c>
      <c r="AK120" s="14"/>
      <c r="AL120" s="39">
        <v>111</v>
      </c>
      <c r="AM120" s="14"/>
      <c r="AN120" s="14"/>
      <c r="AO120" s="14"/>
      <c r="AP120" s="14"/>
      <c r="AQ120" s="39">
        <v>6</v>
      </c>
      <c r="AR120" s="14"/>
      <c r="AS120" s="14"/>
      <c r="AT120" s="39">
        <v>1</v>
      </c>
      <c r="AU120" s="10">
        <f t="shared" si="16"/>
        <v>160</v>
      </c>
    </row>
    <row r="121" spans="1:47" ht="15.75" customHeight="1" x14ac:dyDescent="0.2">
      <c r="A121" s="14">
        <v>6</v>
      </c>
      <c r="B121" s="14">
        <v>4</v>
      </c>
      <c r="C121" s="15" t="s">
        <v>142</v>
      </c>
      <c r="D121" s="12" t="s">
        <v>308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39">
        <v>2</v>
      </c>
      <c r="AG121" s="14"/>
      <c r="AH121" s="14"/>
      <c r="AI121" s="14"/>
      <c r="AJ121" s="14"/>
      <c r="AK121" s="14"/>
      <c r="AL121" s="39">
        <v>4</v>
      </c>
      <c r="AM121" s="14"/>
      <c r="AN121" s="14"/>
      <c r="AO121" s="14"/>
      <c r="AP121" s="14"/>
      <c r="AQ121" s="14"/>
      <c r="AR121" s="14"/>
      <c r="AS121" s="14"/>
      <c r="AT121" s="14"/>
      <c r="AU121" s="10">
        <f t="shared" si="16"/>
        <v>6</v>
      </c>
    </row>
    <row r="122" spans="1:47" ht="15.75" customHeight="1" x14ac:dyDescent="0.2">
      <c r="A122" s="14">
        <v>7</v>
      </c>
      <c r="B122" s="14">
        <v>5</v>
      </c>
      <c r="C122" s="15" t="s">
        <v>143</v>
      </c>
      <c r="D122" s="12" t="s">
        <v>308</v>
      </c>
      <c r="E122" s="14"/>
      <c r="F122" s="14"/>
      <c r="G122" s="14"/>
      <c r="H122" s="14"/>
      <c r="I122" s="14"/>
      <c r="J122" s="39">
        <v>90</v>
      </c>
      <c r="K122" s="14"/>
      <c r="L122" s="14"/>
      <c r="M122" s="14"/>
      <c r="N122" s="39"/>
      <c r="O122" s="14"/>
      <c r="P122" s="14"/>
      <c r="Q122" s="14"/>
      <c r="R122" s="14"/>
      <c r="S122" s="14"/>
      <c r="T122" s="14"/>
      <c r="U122" s="14"/>
      <c r="V122" s="39">
        <v>1</v>
      </c>
      <c r="W122" s="14"/>
      <c r="X122" s="14"/>
      <c r="Y122" s="39">
        <v>1</v>
      </c>
      <c r="Z122" s="14"/>
      <c r="AA122" s="14"/>
      <c r="AB122" s="14"/>
      <c r="AC122" s="14"/>
      <c r="AD122" s="14"/>
      <c r="AE122" s="14"/>
      <c r="AF122" s="39">
        <v>5</v>
      </c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0">
        <f t="shared" si="16"/>
        <v>97</v>
      </c>
    </row>
    <row r="123" spans="1:47" ht="15.75" customHeight="1" x14ac:dyDescent="0.2">
      <c r="A123" s="14">
        <v>8</v>
      </c>
      <c r="B123" s="14">
        <v>8</v>
      </c>
      <c r="C123" s="15" t="s">
        <v>144</v>
      </c>
      <c r="D123" s="12" t="s">
        <v>308</v>
      </c>
      <c r="E123" s="39">
        <v>5</v>
      </c>
      <c r="F123" s="14"/>
      <c r="G123" s="14"/>
      <c r="H123" s="14"/>
      <c r="I123" s="39">
        <v>473</v>
      </c>
      <c r="J123" s="39">
        <v>1</v>
      </c>
      <c r="K123" s="14"/>
      <c r="L123" s="14"/>
      <c r="M123" s="39">
        <v>1</v>
      </c>
      <c r="N123" s="14"/>
      <c r="O123" s="14"/>
      <c r="P123" s="14"/>
      <c r="Q123" s="14"/>
      <c r="R123" s="14"/>
      <c r="S123" s="39">
        <v>3</v>
      </c>
      <c r="T123" s="14"/>
      <c r="U123" s="39">
        <v>2</v>
      </c>
      <c r="V123" s="14"/>
      <c r="W123" s="14"/>
      <c r="X123" s="14"/>
      <c r="Y123" s="14"/>
      <c r="Z123" s="14"/>
      <c r="AA123" s="14"/>
      <c r="AB123" s="14"/>
      <c r="AC123" s="14"/>
      <c r="AD123" s="14"/>
      <c r="AE123" s="39">
        <v>1</v>
      </c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0">
        <f t="shared" si="16"/>
        <v>486</v>
      </c>
    </row>
    <row r="124" spans="1:47" ht="15.75" customHeight="1" x14ac:dyDescent="0.2">
      <c r="A124" s="14">
        <v>9</v>
      </c>
      <c r="B124" s="14">
        <v>13</v>
      </c>
      <c r="C124" s="15" t="s">
        <v>145</v>
      </c>
      <c r="D124" s="12" t="s">
        <v>308</v>
      </c>
      <c r="E124" s="39">
        <v>6</v>
      </c>
      <c r="F124" s="14"/>
      <c r="G124" s="14"/>
      <c r="H124" s="14"/>
      <c r="I124" s="14"/>
      <c r="J124" s="14"/>
      <c r="K124" s="14"/>
      <c r="L124" s="14"/>
      <c r="M124" s="14"/>
      <c r="N124" s="14"/>
      <c r="O124" s="39">
        <v>1</v>
      </c>
      <c r="P124" s="14"/>
      <c r="Q124" s="14"/>
      <c r="R124" s="14"/>
      <c r="S124" s="39"/>
      <c r="T124" s="14"/>
      <c r="U124" s="14"/>
      <c r="V124" s="14"/>
      <c r="W124" s="14"/>
      <c r="X124" s="39">
        <v>2</v>
      </c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39"/>
      <c r="AM124" s="14"/>
      <c r="AN124" s="14"/>
      <c r="AO124" s="14"/>
      <c r="AP124" s="14"/>
      <c r="AQ124" s="14"/>
      <c r="AR124" s="14"/>
      <c r="AS124" s="14"/>
      <c r="AT124" s="14"/>
      <c r="AU124" s="10">
        <f t="shared" si="16"/>
        <v>9</v>
      </c>
    </row>
    <row r="125" spans="1:47" ht="15.75" customHeight="1" x14ac:dyDescent="0.2">
      <c r="A125" s="14">
        <v>10</v>
      </c>
      <c r="B125" s="14">
        <v>11</v>
      </c>
      <c r="C125" s="15" t="s">
        <v>146</v>
      </c>
      <c r="D125" s="12" t="s">
        <v>308</v>
      </c>
      <c r="E125" s="39">
        <v>1</v>
      </c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39">
        <v>124</v>
      </c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39">
        <v>2</v>
      </c>
      <c r="AK125" s="14"/>
      <c r="AL125" s="14"/>
      <c r="AM125" s="14"/>
      <c r="AN125" s="14"/>
      <c r="AO125" s="39">
        <v>1</v>
      </c>
      <c r="AP125" s="14"/>
      <c r="AQ125" s="14"/>
      <c r="AR125" s="14"/>
      <c r="AS125" s="14"/>
      <c r="AT125" s="14"/>
      <c r="AU125" s="10">
        <f t="shared" si="16"/>
        <v>128</v>
      </c>
    </row>
    <row r="126" spans="1:47" ht="15.75" customHeight="1" x14ac:dyDescent="0.2">
      <c r="A126" s="14">
        <v>11</v>
      </c>
      <c r="B126" s="14">
        <v>12</v>
      </c>
      <c r="C126" s="15" t="s">
        <v>147</v>
      </c>
      <c r="D126" s="12" t="s">
        <v>308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39">
        <v>11</v>
      </c>
      <c r="S126" s="14"/>
      <c r="T126" s="14"/>
      <c r="U126" s="14"/>
      <c r="V126" s="14"/>
      <c r="W126" s="39">
        <v>1</v>
      </c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0">
        <f t="shared" si="16"/>
        <v>12</v>
      </c>
    </row>
    <row r="127" spans="1:47" ht="15.75" customHeight="1" x14ac:dyDescent="0.2">
      <c r="A127" s="14">
        <v>12</v>
      </c>
      <c r="B127" s="14">
        <v>14</v>
      </c>
      <c r="C127" s="15" t="s">
        <v>148</v>
      </c>
      <c r="D127" s="12" t="s">
        <v>308</v>
      </c>
      <c r="E127" s="14"/>
      <c r="F127" s="14"/>
      <c r="G127" s="14"/>
      <c r="H127" s="14"/>
      <c r="I127" s="14"/>
      <c r="J127" s="14"/>
      <c r="K127" s="39">
        <v>3</v>
      </c>
      <c r="L127" s="14"/>
      <c r="M127" s="14"/>
      <c r="N127" s="14"/>
      <c r="O127" s="14"/>
      <c r="P127" s="14"/>
      <c r="Q127" s="14"/>
      <c r="R127" s="14"/>
      <c r="S127" s="14"/>
      <c r="T127" s="14"/>
      <c r="U127" s="39">
        <v>1</v>
      </c>
      <c r="V127" s="14"/>
      <c r="W127" s="14"/>
      <c r="X127" s="14"/>
      <c r="Y127" s="14"/>
      <c r="Z127" s="14"/>
      <c r="AA127" s="14"/>
      <c r="AB127" s="14"/>
      <c r="AC127" s="14"/>
      <c r="AD127" s="14"/>
      <c r="AE127" s="39">
        <v>2</v>
      </c>
      <c r="AF127" s="14"/>
      <c r="AG127" s="14"/>
      <c r="AH127" s="39">
        <v>1</v>
      </c>
      <c r="AI127" s="14"/>
      <c r="AJ127" s="39">
        <v>40</v>
      </c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0">
        <f t="shared" si="16"/>
        <v>47</v>
      </c>
    </row>
    <row r="128" spans="1:47" ht="15.75" customHeight="1" x14ac:dyDescent="0.2">
      <c r="A128" s="14">
        <v>13</v>
      </c>
      <c r="B128" s="14">
        <v>3</v>
      </c>
      <c r="C128" s="15" t="s">
        <v>149</v>
      </c>
      <c r="D128" s="12" t="s">
        <v>308</v>
      </c>
      <c r="E128" s="39">
        <v>4</v>
      </c>
      <c r="F128" s="14"/>
      <c r="G128" s="14"/>
      <c r="H128" s="14"/>
      <c r="I128" s="39">
        <v>1</v>
      </c>
      <c r="J128" s="14"/>
      <c r="K128" s="14"/>
      <c r="L128" s="14"/>
      <c r="M128" s="14"/>
      <c r="N128" s="14"/>
      <c r="O128" s="14"/>
      <c r="P128" s="14"/>
      <c r="Q128" s="14"/>
      <c r="R128" s="39">
        <v>1</v>
      </c>
      <c r="S128" s="39">
        <v>1</v>
      </c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39">
        <v>8</v>
      </c>
      <c r="AF128" s="14"/>
      <c r="AG128" s="39">
        <v>1</v>
      </c>
      <c r="AH128" s="14"/>
      <c r="AI128" s="14"/>
      <c r="AJ128" s="14"/>
      <c r="AK128" s="14"/>
      <c r="AL128" s="14"/>
      <c r="AM128" s="14"/>
      <c r="AN128" s="39">
        <v>1</v>
      </c>
      <c r="AO128" s="14"/>
      <c r="AP128" s="39">
        <v>2</v>
      </c>
      <c r="AQ128" s="14"/>
      <c r="AR128" s="14"/>
      <c r="AS128" s="14"/>
      <c r="AT128" s="14"/>
      <c r="AU128" s="10">
        <f t="shared" si="16"/>
        <v>19</v>
      </c>
    </row>
    <row r="129" spans="1:47" ht="15.75" customHeight="1" x14ac:dyDescent="0.2">
      <c r="A129" s="14">
        <v>14</v>
      </c>
      <c r="B129" s="14">
        <v>10</v>
      </c>
      <c r="C129" s="15" t="s">
        <v>150</v>
      </c>
      <c r="D129" s="12" t="s">
        <v>308</v>
      </c>
      <c r="E129" s="14"/>
      <c r="F129" s="14"/>
      <c r="G129" s="14"/>
      <c r="H129" s="14"/>
      <c r="I129" s="14"/>
      <c r="J129" s="14"/>
      <c r="K129" s="39">
        <v>4</v>
      </c>
      <c r="L129" s="14"/>
      <c r="M129" s="14"/>
      <c r="N129" s="14"/>
      <c r="O129" s="14"/>
      <c r="P129" s="14"/>
      <c r="Q129" s="14"/>
      <c r="R129" s="14"/>
      <c r="S129" s="39">
        <v>1</v>
      </c>
      <c r="T129" s="14"/>
      <c r="U129" s="39">
        <v>1</v>
      </c>
      <c r="V129" s="14"/>
      <c r="W129" s="14"/>
      <c r="X129" s="14"/>
      <c r="Y129" s="14"/>
      <c r="Z129" s="14"/>
      <c r="AA129" s="14"/>
      <c r="AB129" s="14"/>
      <c r="AC129" s="14"/>
      <c r="AD129" s="14"/>
      <c r="AE129" s="39">
        <v>1</v>
      </c>
      <c r="AF129" s="14"/>
      <c r="AG129" s="39">
        <v>1</v>
      </c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0">
        <f t="shared" si="16"/>
        <v>8</v>
      </c>
    </row>
    <row r="130" spans="1:47" ht="15.75" customHeight="1" x14ac:dyDescent="0.2">
      <c r="C130" s="15" t="s">
        <v>309</v>
      </c>
      <c r="D130" s="15" t="s">
        <v>287</v>
      </c>
      <c r="E130" s="14">
        <f t="shared" ref="E130:AT130" si="17">SUM(E116:E129)</f>
        <v>27</v>
      </c>
      <c r="F130" s="14">
        <f t="shared" si="17"/>
        <v>0</v>
      </c>
      <c r="G130" s="14">
        <f t="shared" si="17"/>
        <v>0</v>
      </c>
      <c r="H130" s="14">
        <f t="shared" si="17"/>
        <v>0</v>
      </c>
      <c r="I130" s="14">
        <f t="shared" si="17"/>
        <v>474</v>
      </c>
      <c r="J130" s="14">
        <f t="shared" si="17"/>
        <v>99</v>
      </c>
      <c r="K130" s="14">
        <f t="shared" si="17"/>
        <v>7</v>
      </c>
      <c r="L130" s="14">
        <f t="shared" si="17"/>
        <v>1</v>
      </c>
      <c r="M130" s="14">
        <f t="shared" si="17"/>
        <v>4</v>
      </c>
      <c r="N130" s="14">
        <f t="shared" si="17"/>
        <v>9</v>
      </c>
      <c r="O130" s="14">
        <f t="shared" si="17"/>
        <v>3</v>
      </c>
      <c r="P130" s="14">
        <f t="shared" si="17"/>
        <v>1</v>
      </c>
      <c r="Q130" s="14">
        <f t="shared" si="17"/>
        <v>1</v>
      </c>
      <c r="R130" s="14">
        <f t="shared" si="17"/>
        <v>14</v>
      </c>
      <c r="S130" s="14">
        <f t="shared" si="17"/>
        <v>129</v>
      </c>
      <c r="T130" s="14">
        <f t="shared" si="17"/>
        <v>1</v>
      </c>
      <c r="U130" s="14">
        <f t="shared" si="17"/>
        <v>4</v>
      </c>
      <c r="V130" s="14">
        <f t="shared" si="17"/>
        <v>1</v>
      </c>
      <c r="W130" s="14">
        <f t="shared" si="17"/>
        <v>1</v>
      </c>
      <c r="X130" s="14">
        <f t="shared" si="17"/>
        <v>261</v>
      </c>
      <c r="Y130" s="14">
        <f t="shared" si="17"/>
        <v>1</v>
      </c>
      <c r="Z130" s="14">
        <f t="shared" si="17"/>
        <v>0</v>
      </c>
      <c r="AA130" s="14">
        <f t="shared" si="17"/>
        <v>22</v>
      </c>
      <c r="AB130" s="14">
        <f t="shared" si="17"/>
        <v>2</v>
      </c>
      <c r="AC130" s="14">
        <f t="shared" si="17"/>
        <v>2</v>
      </c>
      <c r="AD130" s="14">
        <f t="shared" si="17"/>
        <v>1</v>
      </c>
      <c r="AE130" s="14">
        <f t="shared" si="17"/>
        <v>17</v>
      </c>
      <c r="AF130" s="14">
        <f t="shared" si="17"/>
        <v>18</v>
      </c>
      <c r="AG130" s="14">
        <f t="shared" si="17"/>
        <v>2</v>
      </c>
      <c r="AH130" s="14">
        <f t="shared" si="17"/>
        <v>1</v>
      </c>
      <c r="AI130" s="14">
        <f t="shared" si="17"/>
        <v>0</v>
      </c>
      <c r="AJ130" s="14">
        <f t="shared" si="17"/>
        <v>45</v>
      </c>
      <c r="AK130" s="14">
        <f t="shared" si="17"/>
        <v>0</v>
      </c>
      <c r="AL130" s="14">
        <f t="shared" si="17"/>
        <v>116</v>
      </c>
      <c r="AM130" s="14">
        <f t="shared" si="17"/>
        <v>0</v>
      </c>
      <c r="AN130" s="14">
        <f t="shared" si="17"/>
        <v>1</v>
      </c>
      <c r="AO130" s="14">
        <f t="shared" si="17"/>
        <v>2</v>
      </c>
      <c r="AP130" s="14">
        <f t="shared" si="17"/>
        <v>233</v>
      </c>
      <c r="AQ130" s="14">
        <f t="shared" si="17"/>
        <v>6</v>
      </c>
      <c r="AR130" s="14">
        <f t="shared" si="17"/>
        <v>0</v>
      </c>
      <c r="AS130" s="14">
        <f t="shared" si="17"/>
        <v>2</v>
      </c>
      <c r="AT130" s="14">
        <f t="shared" si="17"/>
        <v>6</v>
      </c>
      <c r="AU130" s="10">
        <f t="shared" si="16"/>
        <v>1514</v>
      </c>
    </row>
    <row r="131" spans="1:47" ht="15.75" customHeight="1" x14ac:dyDescent="0.2">
      <c r="D131" s="40" t="s">
        <v>287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</row>
    <row r="132" spans="1:47" ht="15.75" customHeight="1" x14ac:dyDescent="0.2">
      <c r="C132" s="10" t="s">
        <v>151</v>
      </c>
      <c r="D132" s="40" t="s">
        <v>287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0">
        <f t="shared" ref="AU132:AU141" si="18">SUM(E132:AT132)</f>
        <v>0</v>
      </c>
    </row>
    <row r="133" spans="1:47" ht="15.75" customHeight="1" x14ac:dyDescent="0.2">
      <c r="A133" s="14" t="s">
        <v>8</v>
      </c>
      <c r="B133" s="11" t="s">
        <v>9</v>
      </c>
      <c r="C133" s="15" t="s">
        <v>6</v>
      </c>
      <c r="D133" s="15" t="s">
        <v>287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0">
        <f t="shared" si="18"/>
        <v>0</v>
      </c>
    </row>
    <row r="134" spans="1:47" ht="15.75" customHeight="1" x14ac:dyDescent="0.2">
      <c r="A134" s="14">
        <v>1</v>
      </c>
      <c r="B134" s="14">
        <v>1</v>
      </c>
      <c r="C134" s="15" t="s">
        <v>152</v>
      </c>
      <c r="D134" s="12" t="s">
        <v>310</v>
      </c>
      <c r="E134" s="39">
        <v>1</v>
      </c>
      <c r="F134" s="14"/>
      <c r="G134" s="14"/>
      <c r="H134" s="14"/>
      <c r="I134" s="14"/>
      <c r="J134" s="14"/>
      <c r="K134" s="14"/>
      <c r="L134" s="14"/>
      <c r="M134" s="14"/>
      <c r="N134" s="14"/>
      <c r="O134" s="39">
        <v>1</v>
      </c>
      <c r="P134" s="14"/>
      <c r="Q134" s="39">
        <f>25+132+78+69+6</f>
        <v>310</v>
      </c>
      <c r="R134" s="14"/>
      <c r="S134" s="14"/>
      <c r="T134" s="14"/>
      <c r="U134" s="14"/>
      <c r="V134" s="14"/>
      <c r="W134" s="14"/>
      <c r="X134" s="14"/>
      <c r="Y134" s="39">
        <v>3</v>
      </c>
      <c r="Z134" s="14"/>
      <c r="AA134" s="14"/>
      <c r="AB134" s="14"/>
      <c r="AC134" s="14"/>
      <c r="AD134" s="14"/>
      <c r="AE134" s="14"/>
      <c r="AF134" s="39">
        <v>1</v>
      </c>
      <c r="AG134" s="14"/>
      <c r="AH134" s="39">
        <v>1</v>
      </c>
      <c r="AI134" s="14"/>
      <c r="AJ134" s="14"/>
      <c r="AK134" s="14"/>
      <c r="AL134" s="14"/>
      <c r="AM134" s="14"/>
      <c r="AN134" s="14"/>
      <c r="AO134" s="14"/>
      <c r="AP134" s="14"/>
      <c r="AQ134" s="39">
        <v>1</v>
      </c>
      <c r="AR134" s="14"/>
      <c r="AS134" s="14"/>
      <c r="AT134" s="14"/>
      <c r="AU134" s="10">
        <f t="shared" si="18"/>
        <v>318</v>
      </c>
    </row>
    <row r="135" spans="1:47" ht="15.75" customHeight="1" x14ac:dyDescent="0.2">
      <c r="A135" s="14">
        <v>2</v>
      </c>
      <c r="B135" s="14">
        <v>3</v>
      </c>
      <c r="C135" s="15" t="s">
        <v>153</v>
      </c>
      <c r="D135" s="12" t="s">
        <v>310</v>
      </c>
      <c r="E135" s="39">
        <v>15</v>
      </c>
      <c r="F135" s="14"/>
      <c r="G135" s="14"/>
      <c r="H135" s="39">
        <v>2</v>
      </c>
      <c r="I135" s="14"/>
      <c r="J135" s="14"/>
      <c r="K135" s="14"/>
      <c r="L135" s="14"/>
      <c r="M135" s="14"/>
      <c r="N135" s="14"/>
      <c r="O135" s="39">
        <v>148</v>
      </c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39">
        <v>1</v>
      </c>
      <c r="AA135" s="14"/>
      <c r="AB135" s="14"/>
      <c r="AC135" s="39">
        <v>5</v>
      </c>
      <c r="AD135" s="14"/>
      <c r="AE135" s="14"/>
      <c r="AF135" s="14"/>
      <c r="AG135" s="14"/>
      <c r="AH135" s="39">
        <v>1</v>
      </c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0">
        <f t="shared" si="18"/>
        <v>172</v>
      </c>
    </row>
    <row r="136" spans="1:47" ht="15.75" customHeight="1" x14ac:dyDescent="0.2">
      <c r="A136" s="14">
        <v>3</v>
      </c>
      <c r="B136" s="14">
        <v>6</v>
      </c>
      <c r="C136" s="15" t="s">
        <v>154</v>
      </c>
      <c r="D136" s="12" t="s">
        <v>310</v>
      </c>
      <c r="E136" s="39">
        <v>5</v>
      </c>
      <c r="F136" s="14"/>
      <c r="G136" s="39">
        <v>1</v>
      </c>
      <c r="H136" s="39">
        <v>1</v>
      </c>
      <c r="I136" s="14"/>
      <c r="J136" s="14"/>
      <c r="K136" s="14"/>
      <c r="L136" s="14"/>
      <c r="M136" s="14"/>
      <c r="N136" s="39">
        <v>1</v>
      </c>
      <c r="O136" s="14"/>
      <c r="P136" s="14"/>
      <c r="Q136" s="14"/>
      <c r="R136" s="14"/>
      <c r="S136" s="14"/>
      <c r="T136" s="14"/>
      <c r="U136" s="14"/>
      <c r="V136" s="14"/>
      <c r="W136" s="14"/>
      <c r="X136" s="39">
        <v>2</v>
      </c>
      <c r="Y136" s="14"/>
      <c r="Z136" s="14"/>
      <c r="AA136" s="14"/>
      <c r="AB136" s="14"/>
      <c r="AC136" s="14"/>
      <c r="AD136" s="14"/>
      <c r="AE136" s="14"/>
      <c r="AF136" s="14"/>
      <c r="AG136" s="14"/>
      <c r="AH136" s="39">
        <v>16</v>
      </c>
      <c r="AI136" s="14"/>
      <c r="AJ136" s="39">
        <v>1</v>
      </c>
      <c r="AK136" s="14"/>
      <c r="AL136" s="14"/>
      <c r="AM136" s="14"/>
      <c r="AN136" s="14"/>
      <c r="AO136" s="14"/>
      <c r="AP136" s="39">
        <v>5</v>
      </c>
      <c r="AQ136" s="14"/>
      <c r="AR136" s="14"/>
      <c r="AS136" s="14"/>
      <c r="AT136" s="14"/>
      <c r="AU136" s="10">
        <f t="shared" si="18"/>
        <v>32</v>
      </c>
    </row>
    <row r="137" spans="1:47" ht="15.75" customHeight="1" x14ac:dyDescent="0.2">
      <c r="A137" s="14">
        <v>4</v>
      </c>
      <c r="B137" s="14">
        <v>2</v>
      </c>
      <c r="C137" s="15" t="s">
        <v>155</v>
      </c>
      <c r="D137" s="12" t="s">
        <v>310</v>
      </c>
      <c r="E137" s="39">
        <v>8</v>
      </c>
      <c r="F137" s="14"/>
      <c r="G137" s="39">
        <v>2243</v>
      </c>
      <c r="H137" s="39">
        <v>1</v>
      </c>
      <c r="I137" s="14"/>
      <c r="J137" s="14"/>
      <c r="K137" s="39">
        <v>3</v>
      </c>
      <c r="L137" s="14"/>
      <c r="M137" s="14"/>
      <c r="N137" s="14"/>
      <c r="O137" s="14"/>
      <c r="P137" s="39">
        <v>3</v>
      </c>
      <c r="Q137" s="14"/>
      <c r="R137" s="14"/>
      <c r="S137" s="14"/>
      <c r="T137" s="14"/>
      <c r="U137" s="39">
        <v>4</v>
      </c>
      <c r="V137" s="14"/>
      <c r="W137" s="14"/>
      <c r="X137" s="14"/>
      <c r="Y137" s="39">
        <v>2</v>
      </c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39">
        <v>14</v>
      </c>
      <c r="AP137" s="14"/>
      <c r="AQ137" s="14"/>
      <c r="AR137" s="14"/>
      <c r="AS137" s="14"/>
      <c r="AT137" s="14"/>
      <c r="AU137" s="10">
        <f t="shared" si="18"/>
        <v>2278</v>
      </c>
    </row>
    <row r="138" spans="1:47" ht="15.75" customHeight="1" x14ac:dyDescent="0.2">
      <c r="A138" s="14">
        <v>5</v>
      </c>
      <c r="B138" s="14">
        <v>7</v>
      </c>
      <c r="C138" s="15" t="s">
        <v>156</v>
      </c>
      <c r="D138" s="12" t="s">
        <v>310</v>
      </c>
      <c r="E138" s="39">
        <v>7</v>
      </c>
      <c r="F138" s="14"/>
      <c r="G138" s="14"/>
      <c r="H138" s="14"/>
      <c r="I138" s="14"/>
      <c r="J138" s="14"/>
      <c r="K138" s="39">
        <v>1</v>
      </c>
      <c r="L138" s="14"/>
      <c r="M138" s="14"/>
      <c r="N138" s="39"/>
      <c r="O138" s="14"/>
      <c r="P138" s="14"/>
      <c r="Q138" s="14"/>
      <c r="R138" s="14"/>
      <c r="S138" s="14"/>
      <c r="T138" s="14"/>
      <c r="U138" s="14"/>
      <c r="V138" s="14"/>
      <c r="W138" s="39">
        <v>2</v>
      </c>
      <c r="X138" s="14"/>
      <c r="Y138" s="14"/>
      <c r="Z138" s="14"/>
      <c r="AA138" s="14"/>
      <c r="AB138" s="14"/>
      <c r="AC138" s="14"/>
      <c r="AD138" s="14"/>
      <c r="AE138" s="14"/>
      <c r="AF138" s="39">
        <f>14+2+2+24</f>
        <v>42</v>
      </c>
      <c r="AG138" s="14"/>
      <c r="AH138" s="39">
        <v>57</v>
      </c>
      <c r="AI138" s="14"/>
      <c r="AJ138" s="39">
        <v>10</v>
      </c>
      <c r="AK138" s="14"/>
      <c r="AL138" s="14"/>
      <c r="AM138" s="14"/>
      <c r="AN138" s="14"/>
      <c r="AO138" s="14"/>
      <c r="AP138" s="39">
        <v>1</v>
      </c>
      <c r="AQ138" s="14"/>
      <c r="AR138" s="14"/>
      <c r="AS138" s="14"/>
      <c r="AT138" s="14"/>
      <c r="AU138" s="10">
        <f t="shared" si="18"/>
        <v>120</v>
      </c>
    </row>
    <row r="139" spans="1:47" ht="15.75" customHeight="1" x14ac:dyDescent="0.2">
      <c r="A139" s="14">
        <v>6</v>
      </c>
      <c r="B139" s="14">
        <v>5</v>
      </c>
      <c r="C139" s="15" t="s">
        <v>157</v>
      </c>
      <c r="D139" s="12" t="s">
        <v>310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39">
        <v>1</v>
      </c>
      <c r="R139" s="14"/>
      <c r="S139" s="39">
        <v>1</v>
      </c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39">
        <v>1</v>
      </c>
      <c r="AN139" s="14"/>
      <c r="AO139" s="14"/>
      <c r="AP139" s="14"/>
      <c r="AQ139" s="14"/>
      <c r="AR139" s="14"/>
      <c r="AS139" s="14"/>
      <c r="AT139" s="14"/>
      <c r="AU139" s="10">
        <f t="shared" si="18"/>
        <v>3</v>
      </c>
    </row>
    <row r="140" spans="1:47" ht="15.75" customHeight="1" x14ac:dyDescent="0.2">
      <c r="A140" s="14">
        <v>7</v>
      </c>
      <c r="B140" s="14">
        <v>4</v>
      </c>
      <c r="C140" s="15" t="s">
        <v>158</v>
      </c>
      <c r="D140" s="12" t="s">
        <v>310</v>
      </c>
      <c r="E140" s="39">
        <v>1</v>
      </c>
      <c r="F140" s="14"/>
      <c r="G140" s="14"/>
      <c r="H140" s="14"/>
      <c r="I140" s="14"/>
      <c r="J140" s="14"/>
      <c r="K140" s="14"/>
      <c r="L140" s="14"/>
      <c r="M140" s="14"/>
      <c r="N140" s="39">
        <v>2</v>
      </c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39">
        <v>275</v>
      </c>
      <c r="Z140" s="39">
        <v>1</v>
      </c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0">
        <f t="shared" si="18"/>
        <v>279</v>
      </c>
    </row>
    <row r="141" spans="1:47" ht="15.75" customHeight="1" x14ac:dyDescent="0.2">
      <c r="C141" s="15" t="s">
        <v>311</v>
      </c>
      <c r="D141" s="15" t="s">
        <v>287</v>
      </c>
      <c r="E141" s="14">
        <f t="shared" ref="E141:AT141" si="19">SUM(E134:E140)</f>
        <v>37</v>
      </c>
      <c r="F141" s="14">
        <f t="shared" si="19"/>
        <v>0</v>
      </c>
      <c r="G141" s="14">
        <f t="shared" si="19"/>
        <v>2244</v>
      </c>
      <c r="H141" s="14">
        <f t="shared" si="19"/>
        <v>4</v>
      </c>
      <c r="I141" s="14">
        <f t="shared" si="19"/>
        <v>0</v>
      </c>
      <c r="J141" s="14">
        <f t="shared" si="19"/>
        <v>0</v>
      </c>
      <c r="K141" s="14">
        <f t="shared" si="19"/>
        <v>4</v>
      </c>
      <c r="L141" s="14">
        <f t="shared" si="19"/>
        <v>0</v>
      </c>
      <c r="M141" s="14">
        <f t="shared" si="19"/>
        <v>0</v>
      </c>
      <c r="N141" s="14">
        <f t="shared" si="19"/>
        <v>3</v>
      </c>
      <c r="O141" s="14">
        <f t="shared" si="19"/>
        <v>149</v>
      </c>
      <c r="P141" s="14">
        <f t="shared" si="19"/>
        <v>3</v>
      </c>
      <c r="Q141" s="14">
        <f t="shared" si="19"/>
        <v>311</v>
      </c>
      <c r="R141" s="14">
        <f t="shared" si="19"/>
        <v>0</v>
      </c>
      <c r="S141" s="14">
        <f t="shared" si="19"/>
        <v>1</v>
      </c>
      <c r="T141" s="14">
        <f t="shared" si="19"/>
        <v>0</v>
      </c>
      <c r="U141" s="14">
        <f t="shared" si="19"/>
        <v>4</v>
      </c>
      <c r="V141" s="14">
        <f t="shared" si="19"/>
        <v>0</v>
      </c>
      <c r="W141" s="14">
        <f t="shared" si="19"/>
        <v>2</v>
      </c>
      <c r="X141" s="14">
        <f t="shared" si="19"/>
        <v>2</v>
      </c>
      <c r="Y141" s="14">
        <f t="shared" si="19"/>
        <v>280</v>
      </c>
      <c r="Z141" s="14">
        <f t="shared" si="19"/>
        <v>2</v>
      </c>
      <c r="AA141" s="14">
        <f t="shared" si="19"/>
        <v>0</v>
      </c>
      <c r="AB141" s="14">
        <f t="shared" si="19"/>
        <v>0</v>
      </c>
      <c r="AC141" s="14">
        <f t="shared" si="19"/>
        <v>5</v>
      </c>
      <c r="AD141" s="14">
        <f t="shared" si="19"/>
        <v>0</v>
      </c>
      <c r="AE141" s="14">
        <f t="shared" si="19"/>
        <v>0</v>
      </c>
      <c r="AF141" s="14">
        <f t="shared" si="19"/>
        <v>43</v>
      </c>
      <c r="AG141" s="14">
        <f t="shared" si="19"/>
        <v>0</v>
      </c>
      <c r="AH141" s="14">
        <f t="shared" si="19"/>
        <v>75</v>
      </c>
      <c r="AI141" s="14">
        <f t="shared" si="19"/>
        <v>0</v>
      </c>
      <c r="AJ141" s="14">
        <f t="shared" si="19"/>
        <v>11</v>
      </c>
      <c r="AK141" s="14">
        <f t="shared" si="19"/>
        <v>0</v>
      </c>
      <c r="AL141" s="14">
        <f t="shared" si="19"/>
        <v>0</v>
      </c>
      <c r="AM141" s="14">
        <f t="shared" si="19"/>
        <v>1</v>
      </c>
      <c r="AN141" s="14">
        <f t="shared" si="19"/>
        <v>0</v>
      </c>
      <c r="AO141" s="14">
        <f t="shared" si="19"/>
        <v>14</v>
      </c>
      <c r="AP141" s="14">
        <f t="shared" si="19"/>
        <v>6</v>
      </c>
      <c r="AQ141" s="14">
        <f t="shared" si="19"/>
        <v>1</v>
      </c>
      <c r="AR141" s="14">
        <f t="shared" si="19"/>
        <v>0</v>
      </c>
      <c r="AS141" s="14">
        <f t="shared" si="19"/>
        <v>0</v>
      </c>
      <c r="AT141" s="14">
        <f t="shared" si="19"/>
        <v>0</v>
      </c>
      <c r="AU141" s="10">
        <f t="shared" si="18"/>
        <v>3202</v>
      </c>
    </row>
    <row r="142" spans="1:47" ht="15.75" customHeight="1" x14ac:dyDescent="0.2">
      <c r="C142" s="25"/>
      <c r="D142" s="40" t="s">
        <v>287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</row>
    <row r="143" spans="1:47" ht="15.75" customHeight="1" x14ac:dyDescent="0.2">
      <c r="C143" s="10" t="s">
        <v>159</v>
      </c>
      <c r="D143" s="40" t="s">
        <v>287</v>
      </c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0">
        <f t="shared" ref="AU143:AU250" si="20">SUM(E143:AT143)</f>
        <v>0</v>
      </c>
    </row>
    <row r="144" spans="1:47" ht="15.75" customHeight="1" x14ac:dyDescent="0.2">
      <c r="A144" s="14" t="s">
        <v>8</v>
      </c>
      <c r="B144" s="11" t="s">
        <v>9</v>
      </c>
      <c r="C144" s="15" t="s">
        <v>6</v>
      </c>
      <c r="D144" s="15" t="s">
        <v>287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0">
        <f t="shared" si="20"/>
        <v>0</v>
      </c>
    </row>
    <row r="145" spans="1:47" ht="15.75" customHeight="1" x14ac:dyDescent="0.2">
      <c r="A145" s="14">
        <v>1</v>
      </c>
      <c r="B145" s="14">
        <v>5</v>
      </c>
      <c r="C145" s="15" t="s">
        <v>160</v>
      </c>
      <c r="D145" s="12" t="s">
        <v>312</v>
      </c>
      <c r="E145" s="39">
        <v>12</v>
      </c>
      <c r="F145" s="14"/>
      <c r="G145" s="14"/>
      <c r="H145" s="39">
        <v>2</v>
      </c>
      <c r="I145" s="39">
        <v>2</v>
      </c>
      <c r="J145" s="14"/>
      <c r="K145" s="14"/>
      <c r="L145" s="14"/>
      <c r="M145" s="39">
        <v>1</v>
      </c>
      <c r="N145" s="14"/>
      <c r="O145" s="14"/>
      <c r="P145" s="14"/>
      <c r="Q145" s="14"/>
      <c r="R145" s="14"/>
      <c r="S145" s="39">
        <v>473</v>
      </c>
      <c r="T145" s="14"/>
      <c r="U145" s="14"/>
      <c r="V145" s="14"/>
      <c r="W145" s="14"/>
      <c r="X145" s="14"/>
      <c r="Y145" s="14"/>
      <c r="Z145" s="14"/>
      <c r="AA145" s="14"/>
      <c r="AB145" s="39">
        <v>5</v>
      </c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39">
        <v>1</v>
      </c>
      <c r="AN145" s="14"/>
      <c r="AO145" s="14"/>
      <c r="AP145" s="14"/>
      <c r="AQ145" s="14"/>
      <c r="AR145" s="14"/>
      <c r="AS145" s="14"/>
      <c r="AT145" s="14"/>
      <c r="AU145" s="10">
        <f t="shared" si="20"/>
        <v>496</v>
      </c>
    </row>
    <row r="146" spans="1:47" ht="15.75" customHeight="1" x14ac:dyDescent="0.2">
      <c r="A146" s="14">
        <v>2</v>
      </c>
      <c r="B146" s="14">
        <v>2</v>
      </c>
      <c r="C146" s="15" t="s">
        <v>161</v>
      </c>
      <c r="D146" s="12" t="s">
        <v>312</v>
      </c>
      <c r="E146" s="14"/>
      <c r="F146" s="14"/>
      <c r="G146" s="39">
        <v>1</v>
      </c>
      <c r="H146" s="14"/>
      <c r="I146" s="14"/>
      <c r="J146" s="14"/>
      <c r="K146" s="39">
        <v>1</v>
      </c>
      <c r="L146" s="39">
        <v>1</v>
      </c>
      <c r="M146" s="14"/>
      <c r="N146" s="14"/>
      <c r="O146" s="39">
        <v>1</v>
      </c>
      <c r="P146" s="14"/>
      <c r="Q146" s="14"/>
      <c r="R146" s="14"/>
      <c r="S146" s="14"/>
      <c r="T146" s="14"/>
      <c r="U146" s="14"/>
      <c r="V146" s="14"/>
      <c r="W146" s="14"/>
      <c r="X146" s="39">
        <v>37</v>
      </c>
      <c r="Y146" s="14"/>
      <c r="Z146" s="39">
        <v>1</v>
      </c>
      <c r="AA146" s="14"/>
      <c r="AB146" s="14"/>
      <c r="AC146" s="39">
        <v>2</v>
      </c>
      <c r="AD146" s="14"/>
      <c r="AE146" s="39">
        <v>1</v>
      </c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39">
        <v>1</v>
      </c>
      <c r="AQ146" s="14"/>
      <c r="AR146" s="14"/>
      <c r="AS146" s="39">
        <v>4</v>
      </c>
      <c r="AT146" s="14"/>
      <c r="AU146" s="10">
        <f t="shared" si="20"/>
        <v>50</v>
      </c>
    </row>
    <row r="147" spans="1:47" ht="15.75" customHeight="1" x14ac:dyDescent="0.2">
      <c r="A147" s="14">
        <v>3</v>
      </c>
      <c r="B147" s="14">
        <v>4</v>
      </c>
      <c r="C147" s="15" t="s">
        <v>162</v>
      </c>
      <c r="D147" s="12" t="s">
        <v>312</v>
      </c>
      <c r="E147" s="14"/>
      <c r="F147" s="39">
        <f>1+2</f>
        <v>3</v>
      </c>
      <c r="G147" s="14"/>
      <c r="H147" s="39">
        <v>1</v>
      </c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39">
        <v>1</v>
      </c>
      <c r="T147" s="14"/>
      <c r="U147" s="39">
        <v>19</v>
      </c>
      <c r="V147" s="39">
        <v>2</v>
      </c>
      <c r="W147" s="14"/>
      <c r="X147" s="14"/>
      <c r="Y147" s="39">
        <v>2</v>
      </c>
      <c r="Z147" s="39">
        <v>2</v>
      </c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0">
        <f t="shared" si="20"/>
        <v>30</v>
      </c>
    </row>
    <row r="148" spans="1:47" ht="15.75" customHeight="1" x14ac:dyDescent="0.2">
      <c r="A148" s="14">
        <v>4</v>
      </c>
      <c r="B148" s="14">
        <v>1</v>
      </c>
      <c r="C148" s="15" t="s">
        <v>163</v>
      </c>
      <c r="D148" s="12" t="s">
        <v>312</v>
      </c>
      <c r="E148" s="39">
        <v>7</v>
      </c>
      <c r="F148" s="39">
        <v>1</v>
      </c>
      <c r="G148" s="14"/>
      <c r="H148" s="39">
        <v>1</v>
      </c>
      <c r="I148" s="39">
        <v>1</v>
      </c>
      <c r="J148" s="14"/>
      <c r="K148" s="39">
        <f>1+2</f>
        <v>3</v>
      </c>
      <c r="L148" s="14"/>
      <c r="M148" s="14"/>
      <c r="N148" s="14"/>
      <c r="O148" s="39">
        <v>21</v>
      </c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39">
        <v>1</v>
      </c>
      <c r="AA148" s="14"/>
      <c r="AB148" s="14"/>
      <c r="AC148" s="39">
        <v>144</v>
      </c>
      <c r="AD148" s="14"/>
      <c r="AE148" s="39">
        <v>2</v>
      </c>
      <c r="AF148" s="14"/>
      <c r="AG148" s="39">
        <v>2</v>
      </c>
      <c r="AH148" s="39">
        <v>3</v>
      </c>
      <c r="AI148" s="14"/>
      <c r="AJ148" s="14"/>
      <c r="AK148" s="39">
        <v>1</v>
      </c>
      <c r="AL148" s="14"/>
      <c r="AM148" s="14"/>
      <c r="AN148" s="39">
        <v>1</v>
      </c>
      <c r="AO148" s="14"/>
      <c r="AP148" s="39">
        <v>1</v>
      </c>
      <c r="AQ148" s="14"/>
      <c r="AR148" s="14"/>
      <c r="AS148" s="14"/>
      <c r="AT148" s="14"/>
      <c r="AU148" s="10">
        <f t="shared" si="20"/>
        <v>189</v>
      </c>
    </row>
    <row r="149" spans="1:47" ht="15.75" customHeight="1" x14ac:dyDescent="0.2">
      <c r="A149" s="14">
        <v>5</v>
      </c>
      <c r="B149" s="14">
        <v>9</v>
      </c>
      <c r="C149" s="15" t="s">
        <v>164</v>
      </c>
      <c r="D149" s="12" t="s">
        <v>312</v>
      </c>
      <c r="E149" s="39">
        <v>2</v>
      </c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39">
        <v>1</v>
      </c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0">
        <f t="shared" si="20"/>
        <v>3</v>
      </c>
    </row>
    <row r="150" spans="1:47" ht="15.75" customHeight="1" x14ac:dyDescent="0.2">
      <c r="A150" s="14">
        <v>6</v>
      </c>
      <c r="B150" s="14">
        <v>3</v>
      </c>
      <c r="C150" s="15" t="s">
        <v>165</v>
      </c>
      <c r="D150" s="12" t="s">
        <v>312</v>
      </c>
      <c r="E150" s="39">
        <v>21</v>
      </c>
      <c r="F150" s="39">
        <v>1</v>
      </c>
      <c r="G150" s="14"/>
      <c r="H150" s="39">
        <v>321</v>
      </c>
      <c r="I150" s="14"/>
      <c r="J150" s="14"/>
      <c r="K150" s="39">
        <v>1</v>
      </c>
      <c r="L150" s="14"/>
      <c r="M150" s="39">
        <v>1</v>
      </c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39">
        <v>1</v>
      </c>
      <c r="AQ150" s="14"/>
      <c r="AR150" s="14"/>
      <c r="AS150" s="14"/>
      <c r="AT150" s="14"/>
      <c r="AU150" s="10">
        <f t="shared" si="20"/>
        <v>346</v>
      </c>
    </row>
    <row r="151" spans="1:47" ht="15.75" customHeight="1" x14ac:dyDescent="0.2">
      <c r="A151" s="14">
        <v>7</v>
      </c>
      <c r="B151" s="14">
        <v>10</v>
      </c>
      <c r="C151" s="15" t="s">
        <v>166</v>
      </c>
      <c r="D151" s="12" t="s">
        <v>312</v>
      </c>
      <c r="E151" s="39">
        <v>14</v>
      </c>
      <c r="F151" s="39">
        <v>1</v>
      </c>
      <c r="G151" s="14"/>
      <c r="H151" s="14"/>
      <c r="I151" s="39">
        <v>1</v>
      </c>
      <c r="J151" s="14"/>
      <c r="K151" s="39">
        <v>1</v>
      </c>
      <c r="L151" s="14"/>
      <c r="M151" s="14"/>
      <c r="N151" s="14"/>
      <c r="O151" s="14"/>
      <c r="P151" s="39">
        <v>1</v>
      </c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39">
        <v>69</v>
      </c>
      <c r="AH151" s="14"/>
      <c r="AI151" s="14"/>
      <c r="AJ151" s="14"/>
      <c r="AK151" s="14"/>
      <c r="AL151" s="14"/>
      <c r="AM151" s="14"/>
      <c r="AN151" s="14"/>
      <c r="AO151" s="14"/>
      <c r="AP151" s="39">
        <v>1</v>
      </c>
      <c r="AQ151" s="14"/>
      <c r="AR151" s="14"/>
      <c r="AS151" s="14"/>
      <c r="AT151" s="14"/>
      <c r="AU151" s="10">
        <f t="shared" si="20"/>
        <v>88</v>
      </c>
    </row>
    <row r="152" spans="1:47" ht="15.75" customHeight="1" x14ac:dyDescent="0.2">
      <c r="A152" s="14">
        <v>8</v>
      </c>
      <c r="B152" s="14">
        <v>6</v>
      </c>
      <c r="C152" s="15" t="s">
        <v>167</v>
      </c>
      <c r="D152" s="12" t="s">
        <v>312</v>
      </c>
      <c r="E152" s="39">
        <v>1</v>
      </c>
      <c r="F152" s="14"/>
      <c r="G152" s="14"/>
      <c r="H152" s="39">
        <v>1</v>
      </c>
      <c r="I152" s="39">
        <v>1</v>
      </c>
      <c r="J152" s="14"/>
      <c r="K152" s="14"/>
      <c r="L152" s="14"/>
      <c r="M152" s="14"/>
      <c r="N152" s="39">
        <v>1</v>
      </c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39">
        <v>1</v>
      </c>
      <c r="AD152" s="14"/>
      <c r="AE152" s="14"/>
      <c r="AF152" s="14"/>
      <c r="AG152" s="39" t="s">
        <v>313</v>
      </c>
      <c r="AH152" s="14"/>
      <c r="AI152" s="14"/>
      <c r="AJ152" s="14"/>
      <c r="AK152" s="14"/>
      <c r="AL152" s="14"/>
      <c r="AM152" s="39">
        <v>2</v>
      </c>
      <c r="AN152" s="14"/>
      <c r="AO152" s="14"/>
      <c r="AP152" s="14"/>
      <c r="AQ152" s="14"/>
      <c r="AR152" s="14"/>
      <c r="AS152" s="14"/>
      <c r="AT152" s="14"/>
      <c r="AU152" s="10">
        <f t="shared" si="20"/>
        <v>7</v>
      </c>
    </row>
    <row r="153" spans="1:47" ht="15.75" customHeight="1" x14ac:dyDescent="0.2">
      <c r="A153" s="14">
        <v>9</v>
      </c>
      <c r="B153" s="14">
        <v>8</v>
      </c>
      <c r="C153" s="15" t="s">
        <v>168</v>
      </c>
      <c r="D153" s="12" t="s">
        <v>312</v>
      </c>
      <c r="E153" s="39">
        <v>2</v>
      </c>
      <c r="F153" s="39">
        <v>11</v>
      </c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39">
        <v>1</v>
      </c>
      <c r="V153" s="14"/>
      <c r="W153" s="14"/>
      <c r="X153" s="14"/>
      <c r="Y153" s="14"/>
      <c r="Z153" s="14"/>
      <c r="AA153" s="39">
        <v>1</v>
      </c>
      <c r="AB153" s="39">
        <v>1</v>
      </c>
      <c r="AC153" s="39">
        <v>8</v>
      </c>
      <c r="AD153" s="14"/>
      <c r="AE153" s="14"/>
      <c r="AF153" s="14"/>
      <c r="AG153" s="14"/>
      <c r="AH153" s="14"/>
      <c r="AI153" s="14"/>
      <c r="AJ153" s="39">
        <v>1</v>
      </c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0">
        <f t="shared" si="20"/>
        <v>25</v>
      </c>
    </row>
    <row r="154" spans="1:47" ht="15.75" customHeight="1" x14ac:dyDescent="0.2">
      <c r="A154" s="14">
        <v>10</v>
      </c>
      <c r="B154" s="14">
        <v>7</v>
      </c>
      <c r="C154" s="15" t="s">
        <v>169</v>
      </c>
      <c r="D154" s="12" t="s">
        <v>312</v>
      </c>
      <c r="E154" s="39">
        <v>2</v>
      </c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39">
        <v>3</v>
      </c>
      <c r="Y154" s="14"/>
      <c r="Z154" s="39">
        <v>1</v>
      </c>
      <c r="AA154" s="14"/>
      <c r="AB154" s="14"/>
      <c r="AC154" s="39">
        <v>1</v>
      </c>
      <c r="AD154" s="14"/>
      <c r="AE154" s="39">
        <v>1</v>
      </c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39">
        <v>113</v>
      </c>
      <c r="AT154" s="14"/>
      <c r="AU154" s="10">
        <f t="shared" si="20"/>
        <v>121</v>
      </c>
    </row>
    <row r="155" spans="1:47" ht="15.75" customHeight="1" x14ac:dyDescent="0.2">
      <c r="A155" s="14">
        <v>11</v>
      </c>
      <c r="B155" s="14">
        <v>11</v>
      </c>
      <c r="C155" s="15" t="s">
        <v>170</v>
      </c>
      <c r="D155" s="12" t="s">
        <v>312</v>
      </c>
      <c r="E155" s="39">
        <v>19</v>
      </c>
      <c r="F155" s="39">
        <v>115</v>
      </c>
      <c r="G155" s="14"/>
      <c r="H155" s="14"/>
      <c r="I155" s="39">
        <v>42</v>
      </c>
      <c r="J155" s="14"/>
      <c r="K155" s="39">
        <v>1</v>
      </c>
      <c r="L155" s="14"/>
      <c r="M155" s="14"/>
      <c r="N155" s="14"/>
      <c r="O155" s="14"/>
      <c r="P155" s="14"/>
      <c r="Q155" s="14"/>
      <c r="R155" s="14"/>
      <c r="S155" s="14"/>
      <c r="T155" s="14"/>
      <c r="U155" s="39">
        <v>1</v>
      </c>
      <c r="V155" s="14"/>
      <c r="W155" s="14"/>
      <c r="X155" s="14"/>
      <c r="Y155" s="14"/>
      <c r="Z155" s="14"/>
      <c r="AA155" s="14"/>
      <c r="AB155" s="14"/>
      <c r="AC155" s="39">
        <v>20</v>
      </c>
      <c r="AD155" s="14"/>
      <c r="AE155" s="14"/>
      <c r="AF155" s="14"/>
      <c r="AG155" s="14"/>
      <c r="AH155" s="14"/>
      <c r="AI155" s="39">
        <v>1</v>
      </c>
      <c r="AJ155" s="39">
        <v>1</v>
      </c>
      <c r="AK155" s="39">
        <v>3</v>
      </c>
      <c r="AL155" s="14"/>
      <c r="AM155" s="14"/>
      <c r="AN155" s="14"/>
      <c r="AO155" s="39">
        <v>2</v>
      </c>
      <c r="AP155" s="39">
        <v>19</v>
      </c>
      <c r="AQ155" s="14"/>
      <c r="AR155" s="14"/>
      <c r="AS155" s="14"/>
      <c r="AT155" s="14"/>
      <c r="AU155" s="10">
        <f t="shared" si="20"/>
        <v>224</v>
      </c>
    </row>
    <row r="156" spans="1:47" ht="15.75" customHeight="1" x14ac:dyDescent="0.2">
      <c r="A156" s="25"/>
      <c r="B156" s="25"/>
      <c r="C156" s="15" t="s">
        <v>314</v>
      </c>
      <c r="D156" s="15" t="s">
        <v>287</v>
      </c>
      <c r="E156" s="14">
        <f t="shared" ref="E156:AT156" si="21">SUM(E145:E155)</f>
        <v>80</v>
      </c>
      <c r="F156" s="14">
        <f t="shared" si="21"/>
        <v>132</v>
      </c>
      <c r="G156" s="14">
        <f t="shared" si="21"/>
        <v>1</v>
      </c>
      <c r="H156" s="14">
        <f t="shared" si="21"/>
        <v>326</v>
      </c>
      <c r="I156" s="14">
        <f t="shared" si="21"/>
        <v>47</v>
      </c>
      <c r="J156" s="14">
        <f t="shared" si="21"/>
        <v>0</v>
      </c>
      <c r="K156" s="14">
        <f t="shared" si="21"/>
        <v>7</v>
      </c>
      <c r="L156" s="14">
        <f t="shared" si="21"/>
        <v>1</v>
      </c>
      <c r="M156" s="14">
        <f t="shared" si="21"/>
        <v>2</v>
      </c>
      <c r="N156" s="14">
        <f t="shared" si="21"/>
        <v>1</v>
      </c>
      <c r="O156" s="14">
        <f t="shared" si="21"/>
        <v>22</v>
      </c>
      <c r="P156" s="14">
        <f t="shared" si="21"/>
        <v>1</v>
      </c>
      <c r="Q156" s="14">
        <f t="shared" si="21"/>
        <v>0</v>
      </c>
      <c r="R156" s="14">
        <f t="shared" si="21"/>
        <v>0</v>
      </c>
      <c r="S156" s="14">
        <f t="shared" si="21"/>
        <v>474</v>
      </c>
      <c r="T156" s="14">
        <f t="shared" si="21"/>
        <v>0</v>
      </c>
      <c r="U156" s="14">
        <f t="shared" si="21"/>
        <v>21</v>
      </c>
      <c r="V156" s="14">
        <f t="shared" si="21"/>
        <v>2</v>
      </c>
      <c r="W156" s="14">
        <f t="shared" si="21"/>
        <v>0</v>
      </c>
      <c r="X156" s="14">
        <f t="shared" si="21"/>
        <v>40</v>
      </c>
      <c r="Y156" s="14">
        <f t="shared" si="21"/>
        <v>2</v>
      </c>
      <c r="Z156" s="14">
        <f t="shared" si="21"/>
        <v>5</v>
      </c>
      <c r="AA156" s="14">
        <f t="shared" si="21"/>
        <v>2</v>
      </c>
      <c r="AB156" s="14">
        <f t="shared" si="21"/>
        <v>6</v>
      </c>
      <c r="AC156" s="14">
        <f t="shared" si="21"/>
        <v>176</v>
      </c>
      <c r="AD156" s="14">
        <f t="shared" si="21"/>
        <v>0</v>
      </c>
      <c r="AE156" s="14">
        <f t="shared" si="21"/>
        <v>4</v>
      </c>
      <c r="AF156" s="14">
        <f t="shared" si="21"/>
        <v>0</v>
      </c>
      <c r="AG156" s="14">
        <f t="shared" si="21"/>
        <v>71</v>
      </c>
      <c r="AH156" s="14">
        <f t="shared" si="21"/>
        <v>3</v>
      </c>
      <c r="AI156" s="14">
        <f t="shared" si="21"/>
        <v>1</v>
      </c>
      <c r="AJ156" s="14">
        <f t="shared" si="21"/>
        <v>2</v>
      </c>
      <c r="AK156" s="14">
        <f t="shared" si="21"/>
        <v>4</v>
      </c>
      <c r="AL156" s="14">
        <f t="shared" si="21"/>
        <v>0</v>
      </c>
      <c r="AM156" s="14">
        <f t="shared" si="21"/>
        <v>3</v>
      </c>
      <c r="AN156" s="14">
        <f t="shared" si="21"/>
        <v>1</v>
      </c>
      <c r="AO156" s="14">
        <f t="shared" si="21"/>
        <v>2</v>
      </c>
      <c r="AP156" s="14">
        <f t="shared" si="21"/>
        <v>23</v>
      </c>
      <c r="AQ156" s="14">
        <f t="shared" si="21"/>
        <v>0</v>
      </c>
      <c r="AR156" s="14">
        <f t="shared" si="21"/>
        <v>0</v>
      </c>
      <c r="AS156" s="14">
        <f t="shared" si="21"/>
        <v>117</v>
      </c>
      <c r="AT156" s="14">
        <f t="shared" si="21"/>
        <v>0</v>
      </c>
      <c r="AU156" s="10">
        <f t="shared" si="20"/>
        <v>1579</v>
      </c>
    </row>
    <row r="157" spans="1:47" ht="15.75" customHeight="1" x14ac:dyDescent="0.2">
      <c r="D157" s="40" t="s">
        <v>287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0">
        <f t="shared" si="20"/>
        <v>0</v>
      </c>
    </row>
    <row r="158" spans="1:47" ht="15.75" customHeight="1" x14ac:dyDescent="0.2">
      <c r="C158" s="10" t="s">
        <v>171</v>
      </c>
      <c r="D158" s="40" t="s">
        <v>287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0">
        <f t="shared" si="20"/>
        <v>0</v>
      </c>
    </row>
    <row r="159" spans="1:47" ht="15.75" customHeight="1" x14ac:dyDescent="0.2">
      <c r="A159" s="14" t="s">
        <v>8</v>
      </c>
      <c r="B159" s="11" t="s">
        <v>9</v>
      </c>
      <c r="C159" s="15" t="s">
        <v>6</v>
      </c>
      <c r="D159" s="15" t="s">
        <v>287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39"/>
      <c r="AU159" s="10">
        <f t="shared" si="20"/>
        <v>0</v>
      </c>
    </row>
    <row r="160" spans="1:47" ht="15.75" customHeight="1" x14ac:dyDescent="0.2">
      <c r="A160" s="14">
        <v>1</v>
      </c>
      <c r="B160" s="14">
        <v>7</v>
      </c>
      <c r="C160" s="15" t="s">
        <v>172</v>
      </c>
      <c r="D160" s="12" t="s">
        <v>315</v>
      </c>
      <c r="E160" s="14"/>
      <c r="F160" s="39">
        <v>1</v>
      </c>
      <c r="G160" s="14"/>
      <c r="H160" s="14"/>
      <c r="I160" s="14"/>
      <c r="J160" s="14"/>
      <c r="K160" s="14"/>
      <c r="L160" s="14"/>
      <c r="M160" s="14"/>
      <c r="N160" s="14"/>
      <c r="O160" s="39">
        <v>1</v>
      </c>
      <c r="P160" s="14"/>
      <c r="Q160" s="14"/>
      <c r="R160" s="14"/>
      <c r="S160" s="14"/>
      <c r="T160" s="14"/>
      <c r="U160" s="14"/>
      <c r="V160" s="14"/>
      <c r="W160" s="14"/>
      <c r="X160" s="39">
        <v>1</v>
      </c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39">
        <v>1</v>
      </c>
      <c r="AQ160" s="14"/>
      <c r="AR160" s="14"/>
      <c r="AS160" s="39">
        <v>2</v>
      </c>
      <c r="AT160" s="39">
        <v>232</v>
      </c>
      <c r="AU160" s="10">
        <f t="shared" si="20"/>
        <v>238</v>
      </c>
    </row>
    <row r="161" spans="1:47" ht="15.75" customHeight="1" x14ac:dyDescent="0.2">
      <c r="A161" s="14">
        <v>2</v>
      </c>
      <c r="B161" s="14">
        <v>8</v>
      </c>
      <c r="C161" s="15" t="s">
        <v>173</v>
      </c>
      <c r="D161" s="12" t="s">
        <v>315</v>
      </c>
      <c r="E161" s="14"/>
      <c r="F161" s="14"/>
      <c r="G161" s="14"/>
      <c r="H161" s="14"/>
      <c r="I161" s="39">
        <v>3</v>
      </c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39">
        <v>1</v>
      </c>
      <c r="U161" s="39">
        <v>9</v>
      </c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39">
        <v>1</v>
      </c>
      <c r="AK161" s="14"/>
      <c r="AL161" s="14"/>
      <c r="AM161" s="14"/>
      <c r="AN161" s="14"/>
      <c r="AO161" s="14"/>
      <c r="AP161" s="39">
        <v>2</v>
      </c>
      <c r="AQ161" s="14"/>
      <c r="AR161" s="14"/>
      <c r="AS161" s="14"/>
      <c r="AT161" s="39">
        <v>2</v>
      </c>
      <c r="AU161" s="10">
        <f t="shared" si="20"/>
        <v>18</v>
      </c>
    </row>
    <row r="162" spans="1:47" ht="15.75" customHeight="1" x14ac:dyDescent="0.2">
      <c r="A162" s="14">
        <v>3</v>
      </c>
      <c r="B162" s="14">
        <v>1</v>
      </c>
      <c r="C162" s="15" t="s">
        <v>174</v>
      </c>
      <c r="D162" s="12" t="s">
        <v>315</v>
      </c>
      <c r="E162" s="14"/>
      <c r="F162" s="14"/>
      <c r="G162" s="14"/>
      <c r="H162" s="14"/>
      <c r="I162" s="14"/>
      <c r="J162" s="14"/>
      <c r="K162" s="39">
        <v>1</v>
      </c>
      <c r="L162" s="14"/>
      <c r="M162" s="14"/>
      <c r="N162" s="14"/>
      <c r="O162" s="39">
        <v>2</v>
      </c>
      <c r="P162" s="14"/>
      <c r="Q162" s="14"/>
      <c r="R162" s="14"/>
      <c r="S162" s="39">
        <v>1</v>
      </c>
      <c r="T162" s="14"/>
      <c r="U162" s="14"/>
      <c r="V162" s="14"/>
      <c r="W162" s="14"/>
      <c r="X162" s="39"/>
      <c r="Y162" s="14"/>
      <c r="Z162" s="14"/>
      <c r="AA162" s="14"/>
      <c r="AB162" s="14"/>
      <c r="AC162" s="39">
        <v>1</v>
      </c>
      <c r="AD162" s="14"/>
      <c r="AE162" s="14"/>
      <c r="AF162" s="14"/>
      <c r="AG162" s="14"/>
      <c r="AH162" s="14"/>
      <c r="AI162" s="39">
        <v>1</v>
      </c>
      <c r="AJ162" s="39">
        <v>1</v>
      </c>
      <c r="AK162" s="14"/>
      <c r="AL162" s="14"/>
      <c r="AM162" s="14"/>
      <c r="AN162" s="14"/>
      <c r="AO162" s="14"/>
      <c r="AP162" s="39">
        <v>1</v>
      </c>
      <c r="AQ162" s="14"/>
      <c r="AR162" s="14"/>
      <c r="AS162" s="39">
        <v>1</v>
      </c>
      <c r="AT162" s="14"/>
      <c r="AU162" s="10">
        <f t="shared" si="20"/>
        <v>9</v>
      </c>
    </row>
    <row r="163" spans="1:47" ht="15.75" customHeight="1" x14ac:dyDescent="0.2">
      <c r="A163" s="14">
        <v>4</v>
      </c>
      <c r="B163" s="14">
        <v>2</v>
      </c>
      <c r="C163" s="15" t="s">
        <v>175</v>
      </c>
      <c r="D163" s="12" t="s">
        <v>315</v>
      </c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39">
        <v>1</v>
      </c>
      <c r="S163" s="14"/>
      <c r="T163" s="14"/>
      <c r="U163" s="14"/>
      <c r="V163" s="14"/>
      <c r="W163" s="14"/>
      <c r="X163" s="39">
        <v>1</v>
      </c>
      <c r="Y163" s="14"/>
      <c r="Z163" s="14"/>
      <c r="AA163" s="14"/>
      <c r="AB163" s="14"/>
      <c r="AC163" s="14"/>
      <c r="AD163" s="14"/>
      <c r="AE163" s="14"/>
      <c r="AF163" s="39"/>
      <c r="AG163" s="14"/>
      <c r="AH163" s="39">
        <v>1</v>
      </c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39">
        <v>3</v>
      </c>
      <c r="AT163" s="14"/>
      <c r="AU163" s="10">
        <f t="shared" si="20"/>
        <v>6</v>
      </c>
    </row>
    <row r="164" spans="1:47" ht="15.75" customHeight="1" x14ac:dyDescent="0.2">
      <c r="A164" s="14">
        <v>5</v>
      </c>
      <c r="B164" s="14">
        <v>4</v>
      </c>
      <c r="C164" s="15" t="s">
        <v>176</v>
      </c>
      <c r="D164" s="12" t="s">
        <v>315</v>
      </c>
      <c r="E164" s="14"/>
      <c r="F164" s="39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39">
        <v>1</v>
      </c>
      <c r="AA164" s="14"/>
      <c r="AB164" s="14"/>
      <c r="AC164" s="14"/>
      <c r="AD164" s="14"/>
      <c r="AE164" s="14"/>
      <c r="AF164" s="39">
        <f>46+4+10+6+13</f>
        <v>79</v>
      </c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0">
        <f t="shared" si="20"/>
        <v>80</v>
      </c>
    </row>
    <row r="165" spans="1:47" ht="15.75" customHeight="1" x14ac:dyDescent="0.2">
      <c r="A165" s="14">
        <v>6</v>
      </c>
      <c r="B165" s="14">
        <v>5</v>
      </c>
      <c r="C165" s="15" t="s">
        <v>177</v>
      </c>
      <c r="D165" s="12" t="s">
        <v>315</v>
      </c>
      <c r="E165" s="39">
        <v>2</v>
      </c>
      <c r="F165" s="14"/>
      <c r="G165" s="14"/>
      <c r="H165" s="14"/>
      <c r="I165" s="14"/>
      <c r="J165" s="39">
        <v>3</v>
      </c>
      <c r="K165" s="14"/>
      <c r="L165" s="14"/>
      <c r="M165" s="14"/>
      <c r="N165" s="14"/>
      <c r="O165" s="14"/>
      <c r="P165" s="14"/>
      <c r="Q165" s="14"/>
      <c r="R165" s="14"/>
      <c r="S165" s="39">
        <v>1</v>
      </c>
      <c r="T165" s="14"/>
      <c r="U165" s="14"/>
      <c r="V165" s="14"/>
      <c r="W165" s="14"/>
      <c r="X165" s="14"/>
      <c r="Y165" s="14"/>
      <c r="Z165" s="14"/>
      <c r="AA165" s="14"/>
      <c r="AB165" s="39">
        <v>1</v>
      </c>
      <c r="AC165" s="14"/>
      <c r="AD165" s="14"/>
      <c r="AE165" s="39">
        <v>1</v>
      </c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39">
        <v>1</v>
      </c>
      <c r="AU165" s="10">
        <f t="shared" si="20"/>
        <v>9</v>
      </c>
    </row>
    <row r="166" spans="1:47" ht="15.75" customHeight="1" x14ac:dyDescent="0.2">
      <c r="A166" s="14">
        <v>7</v>
      </c>
      <c r="B166" s="14">
        <v>10</v>
      </c>
      <c r="C166" s="15" t="s">
        <v>178</v>
      </c>
      <c r="D166" s="12" t="s">
        <v>315</v>
      </c>
      <c r="E166" s="39">
        <v>10</v>
      </c>
      <c r="F166" s="14"/>
      <c r="G166" s="14"/>
      <c r="H166" s="14"/>
      <c r="I166" s="14"/>
      <c r="J166" s="14"/>
      <c r="K166" s="39">
        <v>293</v>
      </c>
      <c r="L166" s="14"/>
      <c r="M166" s="14"/>
      <c r="N166" s="14"/>
      <c r="O166" s="14"/>
      <c r="P166" s="14"/>
      <c r="Q166" s="14"/>
      <c r="R166" s="14"/>
      <c r="S166" s="14"/>
      <c r="T166" s="14"/>
      <c r="U166" s="39">
        <v>5</v>
      </c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0">
        <f t="shared" si="20"/>
        <v>308</v>
      </c>
    </row>
    <row r="167" spans="1:47" ht="15.75" customHeight="1" x14ac:dyDescent="0.2">
      <c r="A167" s="14">
        <v>8</v>
      </c>
      <c r="B167" s="14">
        <v>6</v>
      </c>
      <c r="C167" s="15" t="s">
        <v>179</v>
      </c>
      <c r="D167" s="12" t="s">
        <v>315</v>
      </c>
      <c r="E167" s="39">
        <v>1</v>
      </c>
      <c r="F167" s="14"/>
      <c r="G167" s="14"/>
      <c r="H167" s="39">
        <v>1</v>
      </c>
      <c r="I167" s="14"/>
      <c r="J167" s="14"/>
      <c r="K167" s="14"/>
      <c r="L167" s="14"/>
      <c r="M167" s="14"/>
      <c r="N167" s="39">
        <v>1</v>
      </c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39">
        <v>2</v>
      </c>
      <c r="AI167" s="14"/>
      <c r="AJ167" s="14"/>
      <c r="AK167" s="39">
        <v>1</v>
      </c>
      <c r="AL167" s="14"/>
      <c r="AM167" s="14"/>
      <c r="AN167" s="14"/>
      <c r="AO167" s="14"/>
      <c r="AP167" s="39">
        <v>8</v>
      </c>
      <c r="AQ167" s="14"/>
      <c r="AR167" s="14"/>
      <c r="AS167" s="39">
        <v>1</v>
      </c>
      <c r="AT167" s="39">
        <v>1</v>
      </c>
      <c r="AU167" s="10">
        <f t="shared" si="20"/>
        <v>16</v>
      </c>
    </row>
    <row r="168" spans="1:47" ht="15.75" customHeight="1" x14ac:dyDescent="0.2">
      <c r="A168" s="14">
        <v>9</v>
      </c>
      <c r="B168" s="14">
        <v>3</v>
      </c>
      <c r="C168" s="15" t="s">
        <v>180</v>
      </c>
      <c r="D168" s="12" t="s">
        <v>315</v>
      </c>
      <c r="E168" s="14"/>
      <c r="F168" s="39"/>
      <c r="G168" s="14"/>
      <c r="H168" s="39">
        <f>1+1</f>
        <v>2</v>
      </c>
      <c r="I168" s="14"/>
      <c r="J168" s="14"/>
      <c r="K168" s="14"/>
      <c r="L168" s="14"/>
      <c r="M168" s="14"/>
      <c r="N168" s="14"/>
      <c r="O168" s="39">
        <v>1</v>
      </c>
      <c r="P168" s="14"/>
      <c r="Q168" s="14"/>
      <c r="R168" s="39">
        <v>1</v>
      </c>
      <c r="S168" s="39">
        <v>1</v>
      </c>
      <c r="T168" s="14"/>
      <c r="U168" s="14"/>
      <c r="V168" s="14"/>
      <c r="W168" s="14"/>
      <c r="X168" s="39">
        <v>1</v>
      </c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0">
        <f t="shared" si="20"/>
        <v>6</v>
      </c>
    </row>
    <row r="169" spans="1:47" ht="15.75" customHeight="1" x14ac:dyDescent="0.2">
      <c r="A169" s="14">
        <v>10</v>
      </c>
      <c r="B169" s="14">
        <v>9</v>
      </c>
      <c r="C169" s="15" t="s">
        <v>181</v>
      </c>
      <c r="D169" s="12" t="s">
        <v>315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39"/>
      <c r="AB169" s="14"/>
      <c r="AC169" s="14"/>
      <c r="AD169" s="14"/>
      <c r="AE169" s="39">
        <v>2</v>
      </c>
      <c r="AF169" s="14"/>
      <c r="AG169" s="14"/>
      <c r="AH169" s="14"/>
      <c r="AI169" s="14"/>
      <c r="AJ169" s="14"/>
      <c r="AK169" s="14"/>
      <c r="AL169" s="39">
        <v>1</v>
      </c>
      <c r="AM169" s="14"/>
      <c r="AN169" s="14"/>
      <c r="AO169" s="14"/>
      <c r="AP169" s="14"/>
      <c r="AQ169" s="14"/>
      <c r="AR169" s="14"/>
      <c r="AS169" s="14"/>
      <c r="AT169" s="14"/>
      <c r="AU169" s="10">
        <f t="shared" si="20"/>
        <v>3</v>
      </c>
    </row>
    <row r="170" spans="1:47" ht="15.75" customHeight="1" x14ac:dyDescent="0.2">
      <c r="A170" s="25"/>
      <c r="B170" s="25"/>
      <c r="C170" s="15" t="s">
        <v>316</v>
      </c>
      <c r="D170" s="15" t="s">
        <v>287</v>
      </c>
      <c r="E170" s="14">
        <f t="shared" ref="E170:AT170" si="22">SUM(E160:E169)</f>
        <v>13</v>
      </c>
      <c r="F170" s="14">
        <f t="shared" si="22"/>
        <v>1</v>
      </c>
      <c r="G170" s="14">
        <f t="shared" si="22"/>
        <v>0</v>
      </c>
      <c r="H170" s="14">
        <f t="shared" si="22"/>
        <v>3</v>
      </c>
      <c r="I170" s="14">
        <f t="shared" si="22"/>
        <v>3</v>
      </c>
      <c r="J170" s="14">
        <f t="shared" si="22"/>
        <v>3</v>
      </c>
      <c r="K170" s="14">
        <f t="shared" si="22"/>
        <v>294</v>
      </c>
      <c r="L170" s="14">
        <f t="shared" si="22"/>
        <v>0</v>
      </c>
      <c r="M170" s="14">
        <f t="shared" si="22"/>
        <v>0</v>
      </c>
      <c r="N170" s="14">
        <f t="shared" si="22"/>
        <v>1</v>
      </c>
      <c r="O170" s="14">
        <f t="shared" si="22"/>
        <v>4</v>
      </c>
      <c r="P170" s="14">
        <f t="shared" si="22"/>
        <v>0</v>
      </c>
      <c r="Q170" s="14">
        <f t="shared" si="22"/>
        <v>0</v>
      </c>
      <c r="R170" s="14">
        <f t="shared" si="22"/>
        <v>2</v>
      </c>
      <c r="S170" s="14">
        <f t="shared" si="22"/>
        <v>3</v>
      </c>
      <c r="T170" s="14">
        <f t="shared" si="22"/>
        <v>1</v>
      </c>
      <c r="U170" s="14">
        <f t="shared" si="22"/>
        <v>14</v>
      </c>
      <c r="V170" s="14">
        <f t="shared" si="22"/>
        <v>0</v>
      </c>
      <c r="W170" s="14">
        <f t="shared" si="22"/>
        <v>0</v>
      </c>
      <c r="X170" s="14">
        <f t="shared" si="22"/>
        <v>3</v>
      </c>
      <c r="Y170" s="14">
        <f t="shared" si="22"/>
        <v>0</v>
      </c>
      <c r="Z170" s="14">
        <f t="shared" si="22"/>
        <v>1</v>
      </c>
      <c r="AA170" s="14">
        <f t="shared" si="22"/>
        <v>0</v>
      </c>
      <c r="AB170" s="14">
        <f t="shared" si="22"/>
        <v>1</v>
      </c>
      <c r="AC170" s="14">
        <f t="shared" si="22"/>
        <v>1</v>
      </c>
      <c r="AD170" s="14">
        <f t="shared" si="22"/>
        <v>0</v>
      </c>
      <c r="AE170" s="14">
        <f t="shared" si="22"/>
        <v>3</v>
      </c>
      <c r="AF170" s="14">
        <f t="shared" si="22"/>
        <v>79</v>
      </c>
      <c r="AG170" s="14">
        <f t="shared" si="22"/>
        <v>0</v>
      </c>
      <c r="AH170" s="14">
        <f t="shared" si="22"/>
        <v>3</v>
      </c>
      <c r="AI170" s="14">
        <f t="shared" si="22"/>
        <v>1</v>
      </c>
      <c r="AJ170" s="14">
        <f t="shared" si="22"/>
        <v>2</v>
      </c>
      <c r="AK170" s="14">
        <f t="shared" si="22"/>
        <v>1</v>
      </c>
      <c r="AL170" s="14">
        <f t="shared" si="22"/>
        <v>1</v>
      </c>
      <c r="AM170" s="14">
        <f t="shared" si="22"/>
        <v>0</v>
      </c>
      <c r="AN170" s="14">
        <f t="shared" si="22"/>
        <v>0</v>
      </c>
      <c r="AO170" s="14">
        <f t="shared" si="22"/>
        <v>0</v>
      </c>
      <c r="AP170" s="14">
        <f t="shared" si="22"/>
        <v>12</v>
      </c>
      <c r="AQ170" s="14">
        <f t="shared" si="22"/>
        <v>0</v>
      </c>
      <c r="AR170" s="14">
        <f t="shared" si="22"/>
        <v>0</v>
      </c>
      <c r="AS170" s="14">
        <f t="shared" si="22"/>
        <v>7</v>
      </c>
      <c r="AT170" s="14">
        <f t="shared" si="22"/>
        <v>236</v>
      </c>
      <c r="AU170" s="10">
        <f t="shared" si="20"/>
        <v>693</v>
      </c>
    </row>
    <row r="171" spans="1:47" ht="15.75" customHeight="1" x14ac:dyDescent="0.2">
      <c r="D171" s="40" t="s">
        <v>287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0">
        <f t="shared" si="20"/>
        <v>0</v>
      </c>
    </row>
    <row r="172" spans="1:47" ht="15.75" customHeight="1" x14ac:dyDescent="0.2">
      <c r="C172" s="50" t="s">
        <v>317</v>
      </c>
      <c r="D172" s="40" t="s">
        <v>287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0">
        <f t="shared" si="20"/>
        <v>0</v>
      </c>
    </row>
    <row r="173" spans="1:47" ht="15.75" customHeight="1" x14ac:dyDescent="0.2">
      <c r="A173" s="14" t="s">
        <v>8</v>
      </c>
      <c r="B173" s="11" t="s">
        <v>9</v>
      </c>
      <c r="C173" s="15" t="s">
        <v>6</v>
      </c>
      <c r="D173" s="15" t="s">
        <v>287</v>
      </c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0">
        <f t="shared" si="20"/>
        <v>0</v>
      </c>
    </row>
    <row r="174" spans="1:47" ht="15.75" customHeight="1" x14ac:dyDescent="0.2">
      <c r="A174" s="14">
        <v>1</v>
      </c>
      <c r="B174" s="14">
        <v>1</v>
      </c>
      <c r="C174" s="15" t="s">
        <v>183</v>
      </c>
      <c r="D174" s="12" t="s">
        <v>318</v>
      </c>
      <c r="E174" s="39">
        <v>1</v>
      </c>
      <c r="F174" s="14"/>
      <c r="G174" s="14"/>
      <c r="H174" s="14"/>
      <c r="I174" s="14"/>
      <c r="J174" s="14"/>
      <c r="K174" s="14"/>
      <c r="L174" s="14"/>
      <c r="M174" s="39">
        <v>1</v>
      </c>
      <c r="N174" s="14"/>
      <c r="O174" s="39"/>
      <c r="P174" s="14"/>
      <c r="Q174" s="14"/>
      <c r="R174" s="14"/>
      <c r="S174" s="14"/>
      <c r="T174" s="14"/>
      <c r="U174" s="14"/>
      <c r="V174" s="14"/>
      <c r="W174" s="14"/>
      <c r="X174" s="39">
        <v>1</v>
      </c>
      <c r="Y174" s="14"/>
      <c r="Z174" s="14"/>
      <c r="AA174" s="14"/>
      <c r="AB174" s="14"/>
      <c r="AC174" s="39">
        <v>13</v>
      </c>
      <c r="AD174" s="14"/>
      <c r="AE174" s="14"/>
      <c r="AF174" s="14"/>
      <c r="AG174" s="39">
        <v>1</v>
      </c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0">
        <f t="shared" si="20"/>
        <v>17</v>
      </c>
    </row>
    <row r="175" spans="1:47" ht="15.75" customHeight="1" x14ac:dyDescent="0.2">
      <c r="A175" s="14">
        <v>2</v>
      </c>
      <c r="B175" s="14">
        <v>2</v>
      </c>
      <c r="C175" s="15" t="s">
        <v>184</v>
      </c>
      <c r="D175" s="12" t="s">
        <v>318</v>
      </c>
      <c r="E175" s="39">
        <v>38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39">
        <v>2</v>
      </c>
      <c r="P175" s="14"/>
      <c r="Q175" s="14"/>
      <c r="R175" s="14"/>
      <c r="S175" s="14"/>
      <c r="T175" s="14"/>
      <c r="U175" s="14"/>
      <c r="V175" s="14"/>
      <c r="W175" s="14"/>
      <c r="X175" s="39">
        <v>1</v>
      </c>
      <c r="Y175" s="14"/>
      <c r="Z175" s="14"/>
      <c r="AA175" s="14"/>
      <c r="AB175" s="14"/>
      <c r="AC175" s="39">
        <v>1</v>
      </c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39">
        <v>2</v>
      </c>
      <c r="AT175" s="14"/>
      <c r="AU175" s="10">
        <f t="shared" si="20"/>
        <v>44</v>
      </c>
    </row>
    <row r="176" spans="1:47" ht="15.75" customHeight="1" x14ac:dyDescent="0.2">
      <c r="A176" s="25"/>
      <c r="B176" s="25"/>
      <c r="C176" s="15" t="s">
        <v>319</v>
      </c>
      <c r="D176" s="15" t="s">
        <v>287</v>
      </c>
      <c r="E176" s="14">
        <f t="shared" ref="E176:AT176" si="23">SUM(E174:E175)</f>
        <v>39</v>
      </c>
      <c r="F176" s="14">
        <f t="shared" si="23"/>
        <v>0</v>
      </c>
      <c r="G176" s="14">
        <f t="shared" si="23"/>
        <v>0</v>
      </c>
      <c r="H176" s="14">
        <f t="shared" si="23"/>
        <v>0</v>
      </c>
      <c r="I176" s="14">
        <f t="shared" si="23"/>
        <v>0</v>
      </c>
      <c r="J176" s="14">
        <f t="shared" si="23"/>
        <v>0</v>
      </c>
      <c r="K176" s="14">
        <f t="shared" si="23"/>
        <v>0</v>
      </c>
      <c r="L176" s="14">
        <f t="shared" si="23"/>
        <v>0</v>
      </c>
      <c r="M176" s="14">
        <f t="shared" si="23"/>
        <v>1</v>
      </c>
      <c r="N176" s="14">
        <f t="shared" si="23"/>
        <v>0</v>
      </c>
      <c r="O176" s="14">
        <f t="shared" si="23"/>
        <v>2</v>
      </c>
      <c r="P176" s="14">
        <f t="shared" si="23"/>
        <v>0</v>
      </c>
      <c r="Q176" s="14">
        <f t="shared" si="23"/>
        <v>0</v>
      </c>
      <c r="R176" s="14">
        <f t="shared" si="23"/>
        <v>0</v>
      </c>
      <c r="S176" s="14">
        <f t="shared" si="23"/>
        <v>0</v>
      </c>
      <c r="T176" s="14">
        <f t="shared" si="23"/>
        <v>0</v>
      </c>
      <c r="U176" s="14">
        <f t="shared" si="23"/>
        <v>0</v>
      </c>
      <c r="V176" s="14">
        <f t="shared" si="23"/>
        <v>0</v>
      </c>
      <c r="W176" s="14">
        <f t="shared" si="23"/>
        <v>0</v>
      </c>
      <c r="X176" s="14">
        <f t="shared" si="23"/>
        <v>2</v>
      </c>
      <c r="Y176" s="14">
        <f t="shared" si="23"/>
        <v>0</v>
      </c>
      <c r="Z176" s="14">
        <f t="shared" si="23"/>
        <v>0</v>
      </c>
      <c r="AA176" s="14">
        <f t="shared" si="23"/>
        <v>0</v>
      </c>
      <c r="AB176" s="14">
        <f t="shared" si="23"/>
        <v>0</v>
      </c>
      <c r="AC176" s="14">
        <f t="shared" si="23"/>
        <v>14</v>
      </c>
      <c r="AD176" s="14">
        <f t="shared" si="23"/>
        <v>0</v>
      </c>
      <c r="AE176" s="14">
        <f t="shared" si="23"/>
        <v>0</v>
      </c>
      <c r="AF176" s="14">
        <f t="shared" si="23"/>
        <v>0</v>
      </c>
      <c r="AG176" s="14">
        <f t="shared" si="23"/>
        <v>1</v>
      </c>
      <c r="AH176" s="14">
        <f t="shared" si="23"/>
        <v>0</v>
      </c>
      <c r="AI176" s="14">
        <f t="shared" si="23"/>
        <v>0</v>
      </c>
      <c r="AJ176" s="14">
        <f t="shared" si="23"/>
        <v>0</v>
      </c>
      <c r="AK176" s="14">
        <f t="shared" si="23"/>
        <v>0</v>
      </c>
      <c r="AL176" s="14">
        <f t="shared" si="23"/>
        <v>0</v>
      </c>
      <c r="AM176" s="14">
        <f t="shared" si="23"/>
        <v>0</v>
      </c>
      <c r="AN176" s="14">
        <f t="shared" si="23"/>
        <v>0</v>
      </c>
      <c r="AO176" s="14">
        <f t="shared" si="23"/>
        <v>0</v>
      </c>
      <c r="AP176" s="14">
        <f t="shared" si="23"/>
        <v>0</v>
      </c>
      <c r="AQ176" s="14">
        <f t="shared" si="23"/>
        <v>0</v>
      </c>
      <c r="AR176" s="14">
        <f t="shared" si="23"/>
        <v>0</v>
      </c>
      <c r="AS176" s="14">
        <f t="shared" si="23"/>
        <v>2</v>
      </c>
      <c r="AT176" s="14">
        <f t="shared" si="23"/>
        <v>0</v>
      </c>
      <c r="AU176" s="10">
        <f t="shared" si="20"/>
        <v>61</v>
      </c>
    </row>
    <row r="177" spans="1:47" ht="15.75" customHeight="1" x14ac:dyDescent="0.2">
      <c r="A177" s="25"/>
      <c r="B177" s="25"/>
      <c r="D177" s="40" t="s">
        <v>287</v>
      </c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0">
        <f t="shared" si="20"/>
        <v>0</v>
      </c>
    </row>
    <row r="178" spans="1:47" ht="15.75" customHeight="1" x14ac:dyDescent="0.2">
      <c r="C178" s="10" t="s">
        <v>185</v>
      </c>
      <c r="D178" s="40" t="s">
        <v>287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0">
        <f t="shared" si="20"/>
        <v>0</v>
      </c>
    </row>
    <row r="179" spans="1:47" ht="15.75" customHeight="1" x14ac:dyDescent="0.2">
      <c r="A179" s="14" t="s">
        <v>8</v>
      </c>
      <c r="B179" s="11" t="s">
        <v>9</v>
      </c>
      <c r="C179" s="15" t="s">
        <v>6</v>
      </c>
      <c r="D179" s="15" t="s">
        <v>287</v>
      </c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0">
        <f t="shared" si="20"/>
        <v>0</v>
      </c>
    </row>
    <row r="180" spans="1:47" ht="15.75" customHeight="1" x14ac:dyDescent="0.2">
      <c r="A180" s="14">
        <v>1</v>
      </c>
      <c r="B180" s="14">
        <v>2</v>
      </c>
      <c r="C180" s="15" t="s">
        <v>187</v>
      </c>
      <c r="D180" s="12" t="s">
        <v>320</v>
      </c>
      <c r="E180" s="39">
        <v>1</v>
      </c>
      <c r="F180" s="14"/>
      <c r="G180" s="14"/>
      <c r="H180" s="14"/>
      <c r="I180" s="14"/>
      <c r="J180" s="39">
        <v>1</v>
      </c>
      <c r="K180" s="14"/>
      <c r="L180" s="14"/>
      <c r="M180" s="39">
        <v>4</v>
      </c>
      <c r="N180" s="14"/>
      <c r="O180" s="39">
        <v>1</v>
      </c>
      <c r="P180" s="14"/>
      <c r="Q180" s="14"/>
      <c r="R180" s="14"/>
      <c r="S180" s="14"/>
      <c r="T180" s="39">
        <v>1</v>
      </c>
      <c r="U180" s="14"/>
      <c r="V180" s="14"/>
      <c r="W180" s="14"/>
      <c r="X180" s="14"/>
      <c r="Y180" s="14"/>
      <c r="Z180" s="14"/>
      <c r="AA180" s="14"/>
      <c r="AB180" s="14"/>
      <c r="AC180" s="39">
        <v>1</v>
      </c>
      <c r="AD180" s="14"/>
      <c r="AE180" s="14"/>
      <c r="AF180" s="14"/>
      <c r="AG180" s="14"/>
      <c r="AH180" s="14"/>
      <c r="AI180" s="14"/>
      <c r="AJ180" s="14"/>
      <c r="AK180" s="14"/>
      <c r="AL180" s="14"/>
      <c r="AM180" s="39">
        <v>1</v>
      </c>
      <c r="AN180" s="14"/>
      <c r="AO180" s="14"/>
      <c r="AP180" s="14"/>
      <c r="AQ180" s="39">
        <v>283</v>
      </c>
      <c r="AR180" s="14"/>
      <c r="AS180" s="14"/>
      <c r="AT180" s="14"/>
      <c r="AU180" s="10">
        <f t="shared" si="20"/>
        <v>293</v>
      </c>
    </row>
    <row r="181" spans="1:47" ht="15.75" customHeight="1" x14ac:dyDescent="0.2">
      <c r="A181" s="14">
        <v>2</v>
      </c>
      <c r="B181" s="14">
        <v>5</v>
      </c>
      <c r="C181" s="15" t="s">
        <v>188</v>
      </c>
      <c r="D181" s="12" t="s">
        <v>320</v>
      </c>
      <c r="E181" s="39">
        <v>1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39">
        <v>1</v>
      </c>
      <c r="T181" s="14"/>
      <c r="U181" s="14"/>
      <c r="V181" s="14"/>
      <c r="W181" s="14"/>
      <c r="X181" s="14"/>
      <c r="Y181" s="14"/>
      <c r="Z181" s="14"/>
      <c r="AA181" s="14"/>
      <c r="AB181" s="39">
        <v>1</v>
      </c>
      <c r="AC181" s="14"/>
      <c r="AD181" s="14"/>
      <c r="AE181" s="14"/>
      <c r="AF181" s="39">
        <f>9+3+21+4+35</f>
        <v>72</v>
      </c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39">
        <v>22</v>
      </c>
      <c r="AR181" s="14"/>
      <c r="AS181" s="39">
        <v>1</v>
      </c>
      <c r="AT181" s="39">
        <v>5</v>
      </c>
      <c r="AU181" s="10">
        <f t="shared" si="20"/>
        <v>103</v>
      </c>
    </row>
    <row r="182" spans="1:47" ht="15.75" customHeight="1" x14ac:dyDescent="0.2">
      <c r="A182" s="14">
        <v>3</v>
      </c>
      <c r="B182" s="14">
        <v>1</v>
      </c>
      <c r="C182" s="15" t="s">
        <v>189</v>
      </c>
      <c r="D182" s="12" t="s">
        <v>320</v>
      </c>
      <c r="E182" s="39">
        <v>60</v>
      </c>
      <c r="F182" s="14"/>
      <c r="G182" s="14"/>
      <c r="H182" s="14"/>
      <c r="I182" s="14"/>
      <c r="J182" s="14"/>
      <c r="K182" s="14"/>
      <c r="L182" s="14"/>
      <c r="M182" s="39">
        <v>2</v>
      </c>
      <c r="N182" s="14"/>
      <c r="O182" s="39"/>
      <c r="P182" s="14"/>
      <c r="Q182" s="14"/>
      <c r="R182" s="14"/>
      <c r="S182" s="14"/>
      <c r="T182" s="39"/>
      <c r="U182" s="39">
        <v>1</v>
      </c>
      <c r="V182" s="14"/>
      <c r="W182" s="14"/>
      <c r="X182" s="14"/>
      <c r="Y182" s="14"/>
      <c r="Z182" s="14"/>
      <c r="AA182" s="14"/>
      <c r="AB182" s="14"/>
      <c r="AC182" s="39">
        <v>2</v>
      </c>
      <c r="AD182" s="14"/>
      <c r="AE182" s="39">
        <v>3</v>
      </c>
      <c r="AF182" s="39">
        <v>1</v>
      </c>
      <c r="AG182" s="14"/>
      <c r="AH182" s="14"/>
      <c r="AI182" s="14"/>
      <c r="AJ182" s="14"/>
      <c r="AK182" s="14"/>
      <c r="AL182" s="14"/>
      <c r="AM182" s="14"/>
      <c r="AN182" s="14"/>
      <c r="AO182" s="14"/>
      <c r="AP182" s="39">
        <v>4</v>
      </c>
      <c r="AQ182" s="39">
        <v>1</v>
      </c>
      <c r="AR182" s="14"/>
      <c r="AS182" s="14"/>
      <c r="AT182" s="14"/>
      <c r="AU182" s="10">
        <f t="shared" si="20"/>
        <v>74</v>
      </c>
    </row>
    <row r="183" spans="1:47" ht="15.75" customHeight="1" x14ac:dyDescent="0.2">
      <c r="A183" s="14">
        <v>4</v>
      </c>
      <c r="B183" s="14">
        <v>4</v>
      </c>
      <c r="C183" s="15" t="s">
        <v>190</v>
      </c>
      <c r="D183" s="12" t="s">
        <v>320</v>
      </c>
      <c r="E183" s="39">
        <v>47</v>
      </c>
      <c r="F183" s="14"/>
      <c r="G183" s="39">
        <v>7</v>
      </c>
      <c r="H183" s="14"/>
      <c r="I183" s="14"/>
      <c r="J183" s="14"/>
      <c r="K183" s="39">
        <v>1</v>
      </c>
      <c r="L183" s="39">
        <v>7</v>
      </c>
      <c r="M183" s="39">
        <v>1</v>
      </c>
      <c r="N183" s="14"/>
      <c r="O183" s="14"/>
      <c r="P183" s="14"/>
      <c r="Q183" s="14"/>
      <c r="R183" s="14"/>
      <c r="S183" s="14"/>
      <c r="T183" s="14"/>
      <c r="U183" s="39">
        <v>1</v>
      </c>
      <c r="V183" s="39">
        <v>121</v>
      </c>
      <c r="W183" s="14"/>
      <c r="X183" s="39">
        <v>1</v>
      </c>
      <c r="Y183" s="14"/>
      <c r="Z183" s="14"/>
      <c r="AA183" s="14"/>
      <c r="AB183" s="14"/>
      <c r="AC183" s="14"/>
      <c r="AD183" s="14"/>
      <c r="AE183" s="39">
        <v>1</v>
      </c>
      <c r="AF183" s="14"/>
      <c r="AG183" s="14"/>
      <c r="AH183" s="39">
        <v>7</v>
      </c>
      <c r="AI183" s="39">
        <v>4</v>
      </c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0">
        <f t="shared" si="20"/>
        <v>198</v>
      </c>
    </row>
    <row r="184" spans="1:47" ht="15.75" customHeight="1" x14ac:dyDescent="0.2">
      <c r="A184" s="14">
        <v>5</v>
      </c>
      <c r="B184" s="14">
        <v>3</v>
      </c>
      <c r="C184" s="15" t="s">
        <v>191</v>
      </c>
      <c r="D184" s="12" t="s">
        <v>320</v>
      </c>
      <c r="E184" s="14"/>
      <c r="F184" s="14"/>
      <c r="G184" s="14"/>
      <c r="H184" s="14"/>
      <c r="I184" s="14"/>
      <c r="J184" s="14"/>
      <c r="K184" s="14"/>
      <c r="L184" s="14"/>
      <c r="M184" s="39">
        <v>76</v>
      </c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39">
        <v>1</v>
      </c>
      <c r="AK184" s="14"/>
      <c r="AL184" s="14"/>
      <c r="AM184" s="14"/>
      <c r="AN184" s="14"/>
      <c r="AO184" s="14"/>
      <c r="AP184" s="39">
        <v>2</v>
      </c>
      <c r="AQ184" s="14"/>
      <c r="AR184" s="14"/>
      <c r="AS184" s="14"/>
      <c r="AT184" s="14"/>
      <c r="AU184" s="10">
        <f t="shared" si="20"/>
        <v>79</v>
      </c>
    </row>
    <row r="185" spans="1:47" ht="15.75" customHeight="1" x14ac:dyDescent="0.2">
      <c r="A185" s="25"/>
      <c r="B185" s="25"/>
      <c r="C185" s="15" t="s">
        <v>321</v>
      </c>
      <c r="D185" s="15" t="s">
        <v>287</v>
      </c>
      <c r="E185" s="14">
        <f t="shared" ref="E185:AT185" si="24">SUM(E180:E184)</f>
        <v>109</v>
      </c>
      <c r="F185" s="14">
        <f t="shared" si="24"/>
        <v>0</v>
      </c>
      <c r="G185" s="14">
        <f t="shared" si="24"/>
        <v>7</v>
      </c>
      <c r="H185" s="14">
        <f t="shared" si="24"/>
        <v>0</v>
      </c>
      <c r="I185" s="14">
        <f t="shared" si="24"/>
        <v>0</v>
      </c>
      <c r="J185" s="14">
        <f t="shared" si="24"/>
        <v>1</v>
      </c>
      <c r="K185" s="14">
        <f t="shared" si="24"/>
        <v>1</v>
      </c>
      <c r="L185" s="14">
        <f t="shared" si="24"/>
        <v>7</v>
      </c>
      <c r="M185" s="14">
        <f t="shared" si="24"/>
        <v>83</v>
      </c>
      <c r="N185" s="14">
        <f t="shared" si="24"/>
        <v>0</v>
      </c>
      <c r="O185" s="14">
        <f t="shared" si="24"/>
        <v>1</v>
      </c>
      <c r="P185" s="14">
        <f t="shared" si="24"/>
        <v>0</v>
      </c>
      <c r="Q185" s="14">
        <f t="shared" si="24"/>
        <v>0</v>
      </c>
      <c r="R185" s="14">
        <f t="shared" si="24"/>
        <v>0</v>
      </c>
      <c r="S185" s="14">
        <f t="shared" si="24"/>
        <v>1</v>
      </c>
      <c r="T185" s="14">
        <f t="shared" si="24"/>
        <v>1</v>
      </c>
      <c r="U185" s="14">
        <f t="shared" si="24"/>
        <v>2</v>
      </c>
      <c r="V185" s="14">
        <f t="shared" si="24"/>
        <v>121</v>
      </c>
      <c r="W185" s="14">
        <f t="shared" si="24"/>
        <v>0</v>
      </c>
      <c r="X185" s="14">
        <f t="shared" si="24"/>
        <v>1</v>
      </c>
      <c r="Y185" s="14">
        <f t="shared" si="24"/>
        <v>0</v>
      </c>
      <c r="Z185" s="14">
        <f t="shared" si="24"/>
        <v>0</v>
      </c>
      <c r="AA185" s="14">
        <f t="shared" si="24"/>
        <v>0</v>
      </c>
      <c r="AB185" s="14">
        <f t="shared" si="24"/>
        <v>1</v>
      </c>
      <c r="AC185" s="14">
        <f t="shared" si="24"/>
        <v>3</v>
      </c>
      <c r="AD185" s="14">
        <f t="shared" si="24"/>
        <v>0</v>
      </c>
      <c r="AE185" s="14">
        <f t="shared" si="24"/>
        <v>4</v>
      </c>
      <c r="AF185" s="14">
        <f t="shared" si="24"/>
        <v>73</v>
      </c>
      <c r="AG185" s="14">
        <f t="shared" si="24"/>
        <v>0</v>
      </c>
      <c r="AH185" s="14">
        <f t="shared" si="24"/>
        <v>7</v>
      </c>
      <c r="AI185" s="14">
        <f t="shared" si="24"/>
        <v>4</v>
      </c>
      <c r="AJ185" s="14">
        <f t="shared" si="24"/>
        <v>1</v>
      </c>
      <c r="AK185" s="14">
        <f t="shared" si="24"/>
        <v>0</v>
      </c>
      <c r="AL185" s="14">
        <f t="shared" si="24"/>
        <v>0</v>
      </c>
      <c r="AM185" s="14">
        <f t="shared" si="24"/>
        <v>1</v>
      </c>
      <c r="AN185" s="14">
        <f t="shared" si="24"/>
        <v>0</v>
      </c>
      <c r="AO185" s="14">
        <f t="shared" si="24"/>
        <v>0</v>
      </c>
      <c r="AP185" s="14">
        <f t="shared" si="24"/>
        <v>6</v>
      </c>
      <c r="AQ185" s="14">
        <f t="shared" si="24"/>
        <v>306</v>
      </c>
      <c r="AR185" s="14">
        <f t="shared" si="24"/>
        <v>0</v>
      </c>
      <c r="AS185" s="14">
        <f t="shared" si="24"/>
        <v>1</v>
      </c>
      <c r="AT185" s="14">
        <f t="shared" si="24"/>
        <v>5</v>
      </c>
      <c r="AU185" s="10">
        <f t="shared" si="20"/>
        <v>747</v>
      </c>
    </row>
    <row r="186" spans="1:47" ht="15.75" customHeight="1" x14ac:dyDescent="0.2">
      <c r="D186" s="40" t="s">
        <v>287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0">
        <f t="shared" si="20"/>
        <v>0</v>
      </c>
    </row>
    <row r="187" spans="1:47" ht="15.75" customHeight="1" x14ac:dyDescent="0.2">
      <c r="C187" s="10" t="s">
        <v>192</v>
      </c>
      <c r="D187" s="40" t="s">
        <v>287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0">
        <f t="shared" si="20"/>
        <v>0</v>
      </c>
    </row>
    <row r="188" spans="1:47" ht="15.75" customHeight="1" x14ac:dyDescent="0.2">
      <c r="A188" s="14" t="s">
        <v>8</v>
      </c>
      <c r="B188" s="11" t="s">
        <v>9</v>
      </c>
      <c r="C188" s="15" t="s">
        <v>6</v>
      </c>
      <c r="D188" s="15" t="s">
        <v>287</v>
      </c>
      <c r="E188" s="14"/>
      <c r="F188" s="14"/>
      <c r="G188" s="14"/>
      <c r="H188" s="14"/>
      <c r="I188" s="14"/>
      <c r="J188" s="14"/>
      <c r="K188" s="39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0">
        <f t="shared" si="20"/>
        <v>0</v>
      </c>
    </row>
    <row r="189" spans="1:47" ht="15.75" customHeight="1" x14ac:dyDescent="0.2">
      <c r="A189" s="14">
        <v>1</v>
      </c>
      <c r="B189" s="14">
        <v>1</v>
      </c>
      <c r="C189" s="15" t="s">
        <v>193</v>
      </c>
      <c r="D189" s="12" t="s">
        <v>322</v>
      </c>
      <c r="E189" s="39">
        <v>11</v>
      </c>
      <c r="F189" s="14"/>
      <c r="G189" s="14"/>
      <c r="H189" s="14"/>
      <c r="I189" s="14"/>
      <c r="J189" s="39">
        <v>1</v>
      </c>
      <c r="K189" s="39">
        <v>1</v>
      </c>
      <c r="L189" s="39">
        <v>4</v>
      </c>
      <c r="M189" s="14"/>
      <c r="N189" s="14"/>
      <c r="O189" s="39">
        <v>1</v>
      </c>
      <c r="P189" s="39">
        <v>1</v>
      </c>
      <c r="Q189" s="39">
        <v>1</v>
      </c>
      <c r="R189" s="14"/>
      <c r="S189" s="14"/>
      <c r="T189" s="14"/>
      <c r="U189" s="14"/>
      <c r="V189" s="14"/>
      <c r="W189" s="14"/>
      <c r="X189" s="14"/>
      <c r="Y189" s="39">
        <v>1</v>
      </c>
      <c r="Z189" s="14"/>
      <c r="AA189" s="14"/>
      <c r="AB189" s="14"/>
      <c r="AC189" s="39">
        <v>52</v>
      </c>
      <c r="AD189" s="14"/>
      <c r="AE189" s="14"/>
      <c r="AF189" s="14"/>
      <c r="AG189" s="14"/>
      <c r="AH189" s="14"/>
      <c r="AI189" s="14"/>
      <c r="AJ189" s="39">
        <v>1</v>
      </c>
      <c r="AK189" s="14"/>
      <c r="AL189" s="39">
        <f>1+1</f>
        <v>2</v>
      </c>
      <c r="AM189" s="14"/>
      <c r="AN189" s="14"/>
      <c r="AO189" s="14"/>
      <c r="AP189" s="39">
        <v>1</v>
      </c>
      <c r="AQ189" s="14"/>
      <c r="AR189" s="14"/>
      <c r="AS189" s="14"/>
      <c r="AT189" s="14"/>
      <c r="AU189" s="10">
        <f t="shared" si="20"/>
        <v>77</v>
      </c>
    </row>
    <row r="190" spans="1:47" ht="15.75" customHeight="1" x14ac:dyDescent="0.2">
      <c r="A190" s="25"/>
      <c r="B190" s="25"/>
      <c r="C190" s="15" t="s">
        <v>323</v>
      </c>
      <c r="D190" s="15" t="s">
        <v>287</v>
      </c>
      <c r="E190" s="14">
        <f t="shared" ref="E190:AT190" si="25">SUM(E189)</f>
        <v>11</v>
      </c>
      <c r="F190" s="14">
        <f t="shared" si="25"/>
        <v>0</v>
      </c>
      <c r="G190" s="14">
        <f t="shared" si="25"/>
        <v>0</v>
      </c>
      <c r="H190" s="14">
        <f t="shared" si="25"/>
        <v>0</v>
      </c>
      <c r="I190" s="14">
        <f t="shared" si="25"/>
        <v>0</v>
      </c>
      <c r="J190" s="14">
        <f t="shared" si="25"/>
        <v>1</v>
      </c>
      <c r="K190" s="14">
        <f t="shared" si="25"/>
        <v>1</v>
      </c>
      <c r="L190" s="14">
        <f t="shared" si="25"/>
        <v>4</v>
      </c>
      <c r="M190" s="14">
        <f t="shared" si="25"/>
        <v>0</v>
      </c>
      <c r="N190" s="14">
        <f t="shared" si="25"/>
        <v>0</v>
      </c>
      <c r="O190" s="14">
        <f t="shared" si="25"/>
        <v>1</v>
      </c>
      <c r="P190" s="14">
        <f t="shared" si="25"/>
        <v>1</v>
      </c>
      <c r="Q190" s="14">
        <f t="shared" si="25"/>
        <v>1</v>
      </c>
      <c r="R190" s="14">
        <f t="shared" si="25"/>
        <v>0</v>
      </c>
      <c r="S190" s="14">
        <f t="shared" si="25"/>
        <v>0</v>
      </c>
      <c r="T190" s="14">
        <f t="shared" si="25"/>
        <v>0</v>
      </c>
      <c r="U190" s="14">
        <f t="shared" si="25"/>
        <v>0</v>
      </c>
      <c r="V190" s="14">
        <f t="shared" si="25"/>
        <v>0</v>
      </c>
      <c r="W190" s="14">
        <f t="shared" si="25"/>
        <v>0</v>
      </c>
      <c r="X190" s="14">
        <f t="shared" si="25"/>
        <v>0</v>
      </c>
      <c r="Y190" s="14">
        <f t="shared" si="25"/>
        <v>1</v>
      </c>
      <c r="Z190" s="14">
        <f t="shared" si="25"/>
        <v>0</v>
      </c>
      <c r="AA190" s="14">
        <f t="shared" si="25"/>
        <v>0</v>
      </c>
      <c r="AB190" s="14">
        <f t="shared" si="25"/>
        <v>0</v>
      </c>
      <c r="AC190" s="14">
        <f t="shared" si="25"/>
        <v>52</v>
      </c>
      <c r="AD190" s="14">
        <f t="shared" si="25"/>
        <v>0</v>
      </c>
      <c r="AE190" s="14">
        <f t="shared" si="25"/>
        <v>0</v>
      </c>
      <c r="AF190" s="14">
        <f t="shared" si="25"/>
        <v>0</v>
      </c>
      <c r="AG190" s="14">
        <f t="shared" si="25"/>
        <v>0</v>
      </c>
      <c r="AH190" s="14">
        <f t="shared" si="25"/>
        <v>0</v>
      </c>
      <c r="AI190" s="14">
        <f t="shared" si="25"/>
        <v>0</v>
      </c>
      <c r="AJ190" s="14">
        <f t="shared" si="25"/>
        <v>1</v>
      </c>
      <c r="AK190" s="14">
        <f t="shared" si="25"/>
        <v>0</v>
      </c>
      <c r="AL190" s="14">
        <f t="shared" si="25"/>
        <v>2</v>
      </c>
      <c r="AM190" s="14">
        <f t="shared" si="25"/>
        <v>0</v>
      </c>
      <c r="AN190" s="14">
        <f t="shared" si="25"/>
        <v>0</v>
      </c>
      <c r="AO190" s="14">
        <f t="shared" si="25"/>
        <v>0</v>
      </c>
      <c r="AP190" s="14">
        <f t="shared" si="25"/>
        <v>1</v>
      </c>
      <c r="AQ190" s="14">
        <f t="shared" si="25"/>
        <v>0</v>
      </c>
      <c r="AR190" s="14">
        <f t="shared" si="25"/>
        <v>0</v>
      </c>
      <c r="AS190" s="14">
        <f t="shared" si="25"/>
        <v>0</v>
      </c>
      <c r="AT190" s="14">
        <f t="shared" si="25"/>
        <v>0</v>
      </c>
      <c r="AU190" s="10">
        <f t="shared" si="20"/>
        <v>77</v>
      </c>
    </row>
    <row r="191" spans="1:47" ht="15.75" customHeight="1" x14ac:dyDescent="0.2">
      <c r="D191" s="40" t="s">
        <v>287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0">
        <f t="shared" si="20"/>
        <v>0</v>
      </c>
    </row>
    <row r="192" spans="1:47" ht="15.75" customHeight="1" x14ac:dyDescent="0.2">
      <c r="A192" s="32"/>
      <c r="B192" s="25"/>
      <c r="C192" s="50" t="s">
        <v>324</v>
      </c>
      <c r="D192" s="51" t="s">
        <v>287</v>
      </c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0">
        <f t="shared" si="20"/>
        <v>0</v>
      </c>
    </row>
    <row r="193" spans="1:47" ht="15.75" customHeight="1" x14ac:dyDescent="0.2">
      <c r="A193" s="14" t="s">
        <v>8</v>
      </c>
      <c r="B193" s="11" t="s">
        <v>9</v>
      </c>
      <c r="C193" s="15" t="s">
        <v>6</v>
      </c>
      <c r="D193" s="15" t="s">
        <v>287</v>
      </c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0">
        <f t="shared" si="20"/>
        <v>0</v>
      </c>
    </row>
    <row r="194" spans="1:47" ht="15.75" customHeight="1" x14ac:dyDescent="0.2">
      <c r="A194" s="14">
        <v>1</v>
      </c>
      <c r="B194" s="14">
        <v>5</v>
      </c>
      <c r="C194" s="15" t="s">
        <v>195</v>
      </c>
      <c r="D194" s="12" t="s">
        <v>325</v>
      </c>
      <c r="E194" s="39">
        <v>1</v>
      </c>
      <c r="F194" s="14"/>
      <c r="G194" s="14"/>
      <c r="H194" s="14"/>
      <c r="I194" s="39">
        <v>2</v>
      </c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39">
        <v>1</v>
      </c>
      <c r="Y194" s="14"/>
      <c r="Z194" s="14"/>
      <c r="AA194" s="14"/>
      <c r="AB194" s="39">
        <v>1</v>
      </c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39">
        <v>116</v>
      </c>
      <c r="AP194" s="39">
        <v>1</v>
      </c>
      <c r="AQ194" s="14"/>
      <c r="AR194" s="14"/>
      <c r="AS194" s="14"/>
      <c r="AT194" s="14"/>
      <c r="AU194" s="10">
        <f t="shared" si="20"/>
        <v>122</v>
      </c>
    </row>
    <row r="195" spans="1:47" ht="15.75" customHeight="1" x14ac:dyDescent="0.2">
      <c r="A195" s="14">
        <v>2</v>
      </c>
      <c r="B195" s="14">
        <v>2</v>
      </c>
      <c r="C195" s="15" t="s">
        <v>196</v>
      </c>
      <c r="D195" s="12" t="s">
        <v>325</v>
      </c>
      <c r="E195" s="39">
        <v>9</v>
      </c>
      <c r="F195" s="14"/>
      <c r="G195" s="14"/>
      <c r="H195" s="14"/>
      <c r="I195" s="14"/>
      <c r="J195" s="39">
        <v>1</v>
      </c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39">
        <v>1</v>
      </c>
      <c r="AE195" s="39">
        <v>2</v>
      </c>
      <c r="AF195" s="14"/>
      <c r="AG195" s="14"/>
      <c r="AH195" s="14"/>
      <c r="AI195" s="14"/>
      <c r="AJ195" s="14"/>
      <c r="AK195" s="39">
        <v>237</v>
      </c>
      <c r="AL195" s="39">
        <v>1</v>
      </c>
      <c r="AM195" s="14"/>
      <c r="AN195" s="14"/>
      <c r="AO195" s="14"/>
      <c r="AP195" s="39">
        <v>3</v>
      </c>
      <c r="AQ195" s="14"/>
      <c r="AR195" s="14"/>
      <c r="AS195" s="14"/>
      <c r="AT195" s="14"/>
      <c r="AU195" s="10">
        <f t="shared" si="20"/>
        <v>254</v>
      </c>
    </row>
    <row r="196" spans="1:47" ht="15.75" customHeight="1" x14ac:dyDescent="0.2">
      <c r="A196" s="14">
        <v>3</v>
      </c>
      <c r="B196" s="14">
        <v>3</v>
      </c>
      <c r="C196" s="15" t="s">
        <v>197</v>
      </c>
      <c r="D196" s="12" t="s">
        <v>325</v>
      </c>
      <c r="E196" s="39">
        <v>8</v>
      </c>
      <c r="F196" s="39">
        <f>5+9</f>
        <v>14</v>
      </c>
      <c r="G196" s="14"/>
      <c r="H196" s="14"/>
      <c r="I196" s="14"/>
      <c r="J196" s="39">
        <v>1</v>
      </c>
      <c r="K196" s="14"/>
      <c r="L196" s="14"/>
      <c r="M196" s="14"/>
      <c r="N196" s="14"/>
      <c r="O196" s="39">
        <v>3</v>
      </c>
      <c r="P196" s="14"/>
      <c r="Q196" s="14"/>
      <c r="R196" s="14"/>
      <c r="S196" s="14"/>
      <c r="T196" s="14"/>
      <c r="U196" s="39">
        <v>1</v>
      </c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39">
        <v>1</v>
      </c>
      <c r="AM196" s="14"/>
      <c r="AN196" s="14"/>
      <c r="AO196" s="14"/>
      <c r="AP196" s="39">
        <v>2</v>
      </c>
      <c r="AQ196" s="14"/>
      <c r="AR196" s="14"/>
      <c r="AS196" s="14"/>
      <c r="AT196" s="14"/>
      <c r="AU196" s="10">
        <f t="shared" si="20"/>
        <v>30</v>
      </c>
    </row>
    <row r="197" spans="1:47" ht="15.75" customHeight="1" x14ac:dyDescent="0.2">
      <c r="A197" s="14">
        <v>4</v>
      </c>
      <c r="B197" s="14">
        <v>4</v>
      </c>
      <c r="C197" s="15" t="s">
        <v>198</v>
      </c>
      <c r="D197" s="12" t="s">
        <v>325</v>
      </c>
      <c r="E197" s="39">
        <v>1</v>
      </c>
      <c r="F197" s="39">
        <v>1</v>
      </c>
      <c r="G197" s="14"/>
      <c r="H197" s="14"/>
      <c r="I197" s="14"/>
      <c r="J197" s="14"/>
      <c r="K197" s="39">
        <v>1</v>
      </c>
      <c r="L197" s="14"/>
      <c r="M197" s="14"/>
      <c r="N197" s="14"/>
      <c r="O197" s="39">
        <v>77</v>
      </c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39">
        <v>1</v>
      </c>
      <c r="AA197" s="14"/>
      <c r="AB197" s="14"/>
      <c r="AC197" s="14"/>
      <c r="AD197" s="14"/>
      <c r="AE197" s="39">
        <v>2</v>
      </c>
      <c r="AF197" s="39">
        <v>1</v>
      </c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0">
        <f t="shared" si="20"/>
        <v>84</v>
      </c>
    </row>
    <row r="198" spans="1:47" ht="15.75" customHeight="1" x14ac:dyDescent="0.2">
      <c r="A198" s="14">
        <v>5</v>
      </c>
      <c r="B198" s="14">
        <v>1</v>
      </c>
      <c r="C198" s="15" t="s">
        <v>199</v>
      </c>
      <c r="D198" s="12" t="s">
        <v>325</v>
      </c>
      <c r="E198" s="39">
        <v>13</v>
      </c>
      <c r="F198" s="14"/>
      <c r="G198" s="14"/>
      <c r="H198" s="14"/>
      <c r="I198" s="39">
        <v>1</v>
      </c>
      <c r="J198" s="14"/>
      <c r="K198" s="39"/>
      <c r="L198" s="14"/>
      <c r="M198" s="14"/>
      <c r="N198" s="14"/>
      <c r="O198" s="39">
        <v>2</v>
      </c>
      <c r="P198" s="14"/>
      <c r="Q198" s="14"/>
      <c r="R198" s="14"/>
      <c r="S198" s="39">
        <v>1</v>
      </c>
      <c r="T198" s="14"/>
      <c r="U198" s="14"/>
      <c r="V198" s="14"/>
      <c r="W198" s="14"/>
      <c r="X198" s="14"/>
      <c r="Y198" s="14"/>
      <c r="Z198" s="14"/>
      <c r="AA198" s="14"/>
      <c r="AB198" s="14"/>
      <c r="AC198" s="39">
        <v>1</v>
      </c>
      <c r="AD198" s="14"/>
      <c r="AE198" s="39">
        <v>1</v>
      </c>
      <c r="AF198" s="14"/>
      <c r="AG198" s="39">
        <v>50</v>
      </c>
      <c r="AH198" s="14"/>
      <c r="AI198" s="14"/>
      <c r="AJ198" s="14"/>
      <c r="AK198" s="14"/>
      <c r="AL198" s="14"/>
      <c r="AM198" s="14"/>
      <c r="AN198" s="39">
        <v>1</v>
      </c>
      <c r="AO198" s="14"/>
      <c r="AP198" s="39">
        <v>1</v>
      </c>
      <c r="AQ198" s="14"/>
      <c r="AR198" s="14"/>
      <c r="AS198" s="14"/>
      <c r="AT198" s="14"/>
      <c r="AU198" s="10">
        <f t="shared" si="20"/>
        <v>71</v>
      </c>
    </row>
    <row r="199" spans="1:47" ht="15.75" customHeight="1" x14ac:dyDescent="0.2">
      <c r="A199" s="25"/>
      <c r="B199" s="25"/>
      <c r="C199" s="15" t="s">
        <v>326</v>
      </c>
      <c r="D199" s="15" t="s">
        <v>287</v>
      </c>
      <c r="E199" s="14">
        <f t="shared" ref="E199:AT199" si="26">SUM(E194:E198)</f>
        <v>32</v>
      </c>
      <c r="F199" s="14">
        <f t="shared" si="26"/>
        <v>15</v>
      </c>
      <c r="G199" s="14">
        <f t="shared" si="26"/>
        <v>0</v>
      </c>
      <c r="H199" s="14">
        <f t="shared" si="26"/>
        <v>0</v>
      </c>
      <c r="I199" s="14">
        <f t="shared" si="26"/>
        <v>3</v>
      </c>
      <c r="J199" s="14">
        <f t="shared" si="26"/>
        <v>2</v>
      </c>
      <c r="K199" s="14">
        <f t="shared" si="26"/>
        <v>1</v>
      </c>
      <c r="L199" s="14">
        <f t="shared" si="26"/>
        <v>0</v>
      </c>
      <c r="M199" s="14">
        <f t="shared" si="26"/>
        <v>0</v>
      </c>
      <c r="N199" s="14">
        <f t="shared" si="26"/>
        <v>0</v>
      </c>
      <c r="O199" s="14">
        <f t="shared" si="26"/>
        <v>82</v>
      </c>
      <c r="P199" s="14">
        <f t="shared" si="26"/>
        <v>0</v>
      </c>
      <c r="Q199" s="14">
        <f t="shared" si="26"/>
        <v>0</v>
      </c>
      <c r="R199" s="14">
        <f t="shared" si="26"/>
        <v>0</v>
      </c>
      <c r="S199" s="14">
        <f t="shared" si="26"/>
        <v>1</v>
      </c>
      <c r="T199" s="14">
        <f t="shared" si="26"/>
        <v>0</v>
      </c>
      <c r="U199" s="14">
        <f t="shared" si="26"/>
        <v>1</v>
      </c>
      <c r="V199" s="14">
        <f t="shared" si="26"/>
        <v>0</v>
      </c>
      <c r="W199" s="14">
        <f t="shared" si="26"/>
        <v>0</v>
      </c>
      <c r="X199" s="14">
        <f t="shared" si="26"/>
        <v>1</v>
      </c>
      <c r="Y199" s="14">
        <f t="shared" si="26"/>
        <v>0</v>
      </c>
      <c r="Z199" s="14">
        <f t="shared" si="26"/>
        <v>1</v>
      </c>
      <c r="AA199" s="14">
        <f t="shared" si="26"/>
        <v>0</v>
      </c>
      <c r="AB199" s="14">
        <f t="shared" si="26"/>
        <v>1</v>
      </c>
      <c r="AC199" s="14">
        <f t="shared" si="26"/>
        <v>1</v>
      </c>
      <c r="AD199" s="14">
        <f t="shared" si="26"/>
        <v>1</v>
      </c>
      <c r="AE199" s="14">
        <f t="shared" si="26"/>
        <v>5</v>
      </c>
      <c r="AF199" s="14">
        <f t="shared" si="26"/>
        <v>1</v>
      </c>
      <c r="AG199" s="14">
        <f t="shared" si="26"/>
        <v>50</v>
      </c>
      <c r="AH199" s="14">
        <f t="shared" si="26"/>
        <v>0</v>
      </c>
      <c r="AI199" s="14">
        <f t="shared" si="26"/>
        <v>0</v>
      </c>
      <c r="AJ199" s="14">
        <f t="shared" si="26"/>
        <v>0</v>
      </c>
      <c r="AK199" s="14">
        <f t="shared" si="26"/>
        <v>237</v>
      </c>
      <c r="AL199" s="14">
        <f t="shared" si="26"/>
        <v>2</v>
      </c>
      <c r="AM199" s="14">
        <f t="shared" si="26"/>
        <v>0</v>
      </c>
      <c r="AN199" s="14">
        <f t="shared" si="26"/>
        <v>1</v>
      </c>
      <c r="AO199" s="14">
        <f t="shared" si="26"/>
        <v>116</v>
      </c>
      <c r="AP199" s="14">
        <f t="shared" si="26"/>
        <v>7</v>
      </c>
      <c r="AQ199" s="14">
        <f t="shared" si="26"/>
        <v>0</v>
      </c>
      <c r="AR199" s="14">
        <f t="shared" si="26"/>
        <v>0</v>
      </c>
      <c r="AS199" s="14">
        <f t="shared" si="26"/>
        <v>0</v>
      </c>
      <c r="AT199" s="14">
        <f t="shared" si="26"/>
        <v>0</v>
      </c>
      <c r="AU199" s="10">
        <f t="shared" si="20"/>
        <v>561</v>
      </c>
    </row>
    <row r="200" spans="1:47" ht="15.75" customHeight="1" x14ac:dyDescent="0.2">
      <c r="D200" s="40" t="s">
        <v>287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0">
        <f t="shared" si="20"/>
        <v>0</v>
      </c>
    </row>
    <row r="201" spans="1:47" ht="15.75" customHeight="1" x14ac:dyDescent="0.2">
      <c r="C201" s="10" t="s">
        <v>200</v>
      </c>
      <c r="D201" s="40" t="s">
        <v>287</v>
      </c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0">
        <f t="shared" si="20"/>
        <v>0</v>
      </c>
    </row>
    <row r="202" spans="1:47" ht="15.75" customHeight="1" x14ac:dyDescent="0.2">
      <c r="A202" s="14" t="s">
        <v>8</v>
      </c>
      <c r="B202" s="11" t="s">
        <v>9</v>
      </c>
      <c r="C202" s="15" t="s">
        <v>6</v>
      </c>
      <c r="D202" s="15" t="s">
        <v>287</v>
      </c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0">
        <f t="shared" si="20"/>
        <v>0</v>
      </c>
    </row>
    <row r="203" spans="1:47" ht="15.75" customHeight="1" x14ac:dyDescent="0.2">
      <c r="A203" s="14">
        <v>1</v>
      </c>
      <c r="B203" s="14">
        <v>2</v>
      </c>
      <c r="C203" s="15" t="s">
        <v>201</v>
      </c>
      <c r="D203" s="12" t="s">
        <v>327</v>
      </c>
      <c r="E203" s="39">
        <v>3</v>
      </c>
      <c r="F203" s="14"/>
      <c r="G203" s="14"/>
      <c r="H203" s="14"/>
      <c r="I203" s="14"/>
      <c r="J203" s="14"/>
      <c r="K203" s="14"/>
      <c r="L203" s="14"/>
      <c r="M203" s="39">
        <f>94+42+46+72+211</f>
        <v>465</v>
      </c>
      <c r="N203" s="14"/>
      <c r="O203" s="39"/>
      <c r="P203" s="14"/>
      <c r="Q203" s="39">
        <v>2</v>
      </c>
      <c r="R203" s="14"/>
      <c r="S203" s="14"/>
      <c r="T203" s="39">
        <v>1</v>
      </c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39">
        <v>1</v>
      </c>
      <c r="AG203" s="14"/>
      <c r="AH203" s="14"/>
      <c r="AI203" s="14"/>
      <c r="AJ203" s="14"/>
      <c r="AK203" s="14"/>
      <c r="AL203" s="14"/>
      <c r="AM203" s="14"/>
      <c r="AN203" s="14"/>
      <c r="AO203" s="14"/>
      <c r="AP203" s="39">
        <v>2</v>
      </c>
      <c r="AQ203" s="14"/>
      <c r="AR203" s="14"/>
      <c r="AS203" s="39">
        <v>1</v>
      </c>
      <c r="AT203" s="14"/>
      <c r="AU203" s="10">
        <f t="shared" si="20"/>
        <v>475</v>
      </c>
    </row>
    <row r="204" spans="1:47" ht="15.75" customHeight="1" x14ac:dyDescent="0.2">
      <c r="A204" s="14">
        <v>2</v>
      </c>
      <c r="B204" s="14">
        <v>3</v>
      </c>
      <c r="C204" s="15" t="s">
        <v>202</v>
      </c>
      <c r="D204" s="12" t="s">
        <v>327</v>
      </c>
      <c r="E204" s="39">
        <v>5</v>
      </c>
      <c r="F204" s="14"/>
      <c r="G204" s="14"/>
      <c r="H204" s="39">
        <v>1</v>
      </c>
      <c r="I204" s="14"/>
      <c r="J204" s="14"/>
      <c r="K204" s="14"/>
      <c r="L204" s="14"/>
      <c r="M204" s="39">
        <v>1</v>
      </c>
      <c r="N204" s="14"/>
      <c r="O204" s="39">
        <v>26</v>
      </c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39">
        <v>1</v>
      </c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39">
        <v>5</v>
      </c>
      <c r="AQ204" s="14"/>
      <c r="AR204" s="14"/>
      <c r="AS204" s="14"/>
      <c r="AT204" s="14"/>
      <c r="AU204" s="10">
        <f t="shared" si="20"/>
        <v>39</v>
      </c>
    </row>
    <row r="205" spans="1:47" ht="15.75" customHeight="1" x14ac:dyDescent="0.2">
      <c r="A205" s="14">
        <v>3</v>
      </c>
      <c r="B205" s="14">
        <v>1</v>
      </c>
      <c r="C205" s="15" t="s">
        <v>203</v>
      </c>
      <c r="D205" s="12" t="s">
        <v>327</v>
      </c>
      <c r="E205" s="39">
        <v>29</v>
      </c>
      <c r="F205" s="14"/>
      <c r="G205" s="14"/>
      <c r="H205" s="14"/>
      <c r="I205" s="14"/>
      <c r="J205" s="14"/>
      <c r="K205" s="39">
        <v>9</v>
      </c>
      <c r="L205" s="39">
        <v>9</v>
      </c>
      <c r="M205" s="39">
        <v>2</v>
      </c>
      <c r="N205" s="14"/>
      <c r="O205" s="39">
        <v>1</v>
      </c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39">
        <v>18</v>
      </c>
      <c r="AA205" s="14"/>
      <c r="AB205" s="14"/>
      <c r="AC205" s="14"/>
      <c r="AD205" s="14"/>
      <c r="AE205" s="39">
        <v>64</v>
      </c>
      <c r="AF205" s="14"/>
      <c r="AG205" s="14"/>
      <c r="AH205" s="14"/>
      <c r="AI205" s="14"/>
      <c r="AJ205" s="39">
        <v>2</v>
      </c>
      <c r="AK205" s="14"/>
      <c r="AL205" s="39">
        <v>25</v>
      </c>
      <c r="AM205" s="14"/>
      <c r="AN205" s="14"/>
      <c r="AO205" s="14"/>
      <c r="AP205" s="39">
        <v>361</v>
      </c>
      <c r="AQ205" s="14"/>
      <c r="AR205" s="14"/>
      <c r="AS205" s="14"/>
      <c r="AT205" s="14"/>
      <c r="AU205" s="10">
        <f t="shared" si="20"/>
        <v>520</v>
      </c>
    </row>
    <row r="206" spans="1:47" ht="15.75" customHeight="1" x14ac:dyDescent="0.2">
      <c r="A206" s="25"/>
      <c r="B206" s="25"/>
      <c r="C206" s="15" t="s">
        <v>328</v>
      </c>
      <c r="D206" s="15" t="s">
        <v>287</v>
      </c>
      <c r="E206" s="14">
        <f t="shared" ref="E206:AT206" si="27">SUM(E203:E205)</f>
        <v>37</v>
      </c>
      <c r="F206" s="14">
        <f t="shared" si="27"/>
        <v>0</v>
      </c>
      <c r="G206" s="14">
        <f t="shared" si="27"/>
        <v>0</v>
      </c>
      <c r="H206" s="14">
        <f t="shared" si="27"/>
        <v>1</v>
      </c>
      <c r="I206" s="14">
        <f t="shared" si="27"/>
        <v>0</v>
      </c>
      <c r="J206" s="14">
        <f t="shared" si="27"/>
        <v>0</v>
      </c>
      <c r="K206" s="14">
        <f t="shared" si="27"/>
        <v>9</v>
      </c>
      <c r="L206" s="14">
        <f t="shared" si="27"/>
        <v>9</v>
      </c>
      <c r="M206" s="14">
        <f t="shared" si="27"/>
        <v>468</v>
      </c>
      <c r="N206" s="14">
        <f t="shared" si="27"/>
        <v>0</v>
      </c>
      <c r="O206" s="14">
        <f t="shared" si="27"/>
        <v>27</v>
      </c>
      <c r="P206" s="14">
        <f t="shared" si="27"/>
        <v>0</v>
      </c>
      <c r="Q206" s="14">
        <f t="shared" si="27"/>
        <v>2</v>
      </c>
      <c r="R206" s="14">
        <f t="shared" si="27"/>
        <v>0</v>
      </c>
      <c r="S206" s="14">
        <f t="shared" si="27"/>
        <v>0</v>
      </c>
      <c r="T206" s="14">
        <f t="shared" si="27"/>
        <v>1</v>
      </c>
      <c r="U206" s="14">
        <f t="shared" si="27"/>
        <v>0</v>
      </c>
      <c r="V206" s="14">
        <f t="shared" si="27"/>
        <v>0</v>
      </c>
      <c r="W206" s="14">
        <f t="shared" si="27"/>
        <v>0</v>
      </c>
      <c r="X206" s="14">
        <f t="shared" si="27"/>
        <v>0</v>
      </c>
      <c r="Y206" s="14">
        <f t="shared" si="27"/>
        <v>0</v>
      </c>
      <c r="Z206" s="14">
        <f t="shared" si="27"/>
        <v>19</v>
      </c>
      <c r="AA206" s="14">
        <f t="shared" si="27"/>
        <v>0</v>
      </c>
      <c r="AB206" s="14">
        <f t="shared" si="27"/>
        <v>0</v>
      </c>
      <c r="AC206" s="14">
        <f t="shared" si="27"/>
        <v>0</v>
      </c>
      <c r="AD206" s="14">
        <f t="shared" si="27"/>
        <v>0</v>
      </c>
      <c r="AE206" s="14">
        <f t="shared" si="27"/>
        <v>64</v>
      </c>
      <c r="AF206" s="14">
        <f t="shared" si="27"/>
        <v>1</v>
      </c>
      <c r="AG206" s="14">
        <f t="shared" si="27"/>
        <v>0</v>
      </c>
      <c r="AH206" s="14">
        <f t="shared" si="27"/>
        <v>0</v>
      </c>
      <c r="AI206" s="14">
        <f t="shared" si="27"/>
        <v>0</v>
      </c>
      <c r="AJ206" s="14">
        <f t="shared" si="27"/>
        <v>2</v>
      </c>
      <c r="AK206" s="14">
        <f t="shared" si="27"/>
        <v>0</v>
      </c>
      <c r="AL206" s="14">
        <f t="shared" si="27"/>
        <v>25</v>
      </c>
      <c r="AM206" s="14">
        <f t="shared" si="27"/>
        <v>0</v>
      </c>
      <c r="AN206" s="14">
        <f t="shared" si="27"/>
        <v>0</v>
      </c>
      <c r="AO206" s="14">
        <f t="shared" si="27"/>
        <v>0</v>
      </c>
      <c r="AP206" s="14">
        <f t="shared" si="27"/>
        <v>368</v>
      </c>
      <c r="AQ206" s="14">
        <f t="shared" si="27"/>
        <v>0</v>
      </c>
      <c r="AR206" s="14">
        <f t="shared" si="27"/>
        <v>0</v>
      </c>
      <c r="AS206" s="14">
        <f t="shared" si="27"/>
        <v>1</v>
      </c>
      <c r="AT206" s="14">
        <f t="shared" si="27"/>
        <v>0</v>
      </c>
      <c r="AU206" s="10">
        <f t="shared" si="20"/>
        <v>1034</v>
      </c>
    </row>
    <row r="207" spans="1:47" ht="15.75" customHeight="1" x14ac:dyDescent="0.2">
      <c r="D207" s="40" t="s">
        <v>287</v>
      </c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0">
        <f t="shared" si="20"/>
        <v>0</v>
      </c>
    </row>
    <row r="208" spans="1:47" ht="15.75" customHeight="1" x14ac:dyDescent="0.2">
      <c r="C208" s="10" t="s">
        <v>204</v>
      </c>
      <c r="D208" s="40" t="s">
        <v>287</v>
      </c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0">
        <f t="shared" si="20"/>
        <v>0</v>
      </c>
    </row>
    <row r="209" spans="1:47" x14ac:dyDescent="0.2">
      <c r="A209" s="14" t="s">
        <v>8</v>
      </c>
      <c r="B209" s="11" t="s">
        <v>9</v>
      </c>
      <c r="C209" s="15" t="s">
        <v>6</v>
      </c>
      <c r="D209" s="15" t="s">
        <v>287</v>
      </c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0">
        <f t="shared" si="20"/>
        <v>0</v>
      </c>
    </row>
    <row r="210" spans="1:47" ht="15.75" customHeight="1" x14ac:dyDescent="0.2">
      <c r="A210" s="14">
        <v>1</v>
      </c>
      <c r="B210" s="14">
        <v>2</v>
      </c>
      <c r="C210" s="15" t="s">
        <v>205</v>
      </c>
      <c r="D210" s="12" t="s">
        <v>329</v>
      </c>
      <c r="E210" s="39">
        <v>5</v>
      </c>
      <c r="F210" s="14"/>
      <c r="G210" s="14"/>
      <c r="H210" s="14"/>
      <c r="I210" s="14"/>
      <c r="J210" s="14"/>
      <c r="K210" s="14"/>
      <c r="L210" s="39">
        <v>3</v>
      </c>
      <c r="M210" s="14"/>
      <c r="N210" s="14"/>
      <c r="O210" s="39">
        <v>136</v>
      </c>
      <c r="P210" s="14"/>
      <c r="Q210" s="14"/>
      <c r="R210" s="14"/>
      <c r="S210" s="14"/>
      <c r="T210" s="39">
        <v>1</v>
      </c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39">
        <v>2</v>
      </c>
      <c r="AF210" s="14"/>
      <c r="AG210" s="14"/>
      <c r="AH210" s="39">
        <v>1</v>
      </c>
      <c r="AI210" s="14"/>
      <c r="AJ210" s="14"/>
      <c r="AK210" s="14"/>
      <c r="AL210" s="14"/>
      <c r="AM210" s="14"/>
      <c r="AN210" s="14"/>
      <c r="AO210" s="14"/>
      <c r="AP210" s="39">
        <v>1</v>
      </c>
      <c r="AQ210" s="14"/>
      <c r="AR210" s="14"/>
      <c r="AS210" s="39">
        <v>2</v>
      </c>
      <c r="AT210" s="14"/>
      <c r="AU210" s="10">
        <f t="shared" si="20"/>
        <v>151</v>
      </c>
    </row>
    <row r="211" spans="1:47" x14ac:dyDescent="0.2">
      <c r="A211" s="14">
        <v>2</v>
      </c>
      <c r="B211" s="14">
        <v>7</v>
      </c>
      <c r="C211" s="52" t="s">
        <v>206</v>
      </c>
      <c r="D211" s="12" t="s">
        <v>329</v>
      </c>
      <c r="E211" s="39"/>
      <c r="F211" s="14"/>
      <c r="G211" s="14"/>
      <c r="H211" s="14"/>
      <c r="I211" s="14"/>
      <c r="J211" s="14"/>
      <c r="K211" s="39">
        <v>4</v>
      </c>
      <c r="L211" s="14"/>
      <c r="M211" s="14"/>
      <c r="N211" s="14"/>
      <c r="O211" s="14"/>
      <c r="P211" s="14"/>
      <c r="Q211" s="14"/>
      <c r="R211" s="39">
        <v>2</v>
      </c>
      <c r="S211" s="14"/>
      <c r="T211" s="14"/>
      <c r="U211" s="14"/>
      <c r="V211" s="14"/>
      <c r="W211" s="14"/>
      <c r="X211" s="14"/>
      <c r="Y211" s="14"/>
      <c r="Z211" s="39">
        <v>1</v>
      </c>
      <c r="AA211" s="14"/>
      <c r="AB211" s="14"/>
      <c r="AC211" s="14"/>
      <c r="AD211" s="14"/>
      <c r="AE211" s="14"/>
      <c r="AF211" s="14"/>
      <c r="AG211" s="14"/>
      <c r="AH211" s="14"/>
      <c r="AI211" s="39">
        <f>1+1</f>
        <v>2</v>
      </c>
      <c r="AJ211" s="14"/>
      <c r="AK211" s="14"/>
      <c r="AL211" s="14"/>
      <c r="AM211" s="14"/>
      <c r="AN211" s="14"/>
      <c r="AO211" s="14"/>
      <c r="AP211" s="14"/>
      <c r="AQ211" s="39">
        <v>601</v>
      </c>
      <c r="AR211" s="14"/>
      <c r="AS211" s="39">
        <v>2</v>
      </c>
      <c r="AT211" s="39">
        <v>2</v>
      </c>
      <c r="AU211" s="10">
        <f t="shared" si="20"/>
        <v>614</v>
      </c>
    </row>
    <row r="212" spans="1:47" ht="15.75" customHeight="1" x14ac:dyDescent="0.2">
      <c r="A212" s="14">
        <v>3</v>
      </c>
      <c r="B212" s="14">
        <v>4</v>
      </c>
      <c r="C212" s="15" t="s">
        <v>207</v>
      </c>
      <c r="D212" s="12" t="s">
        <v>329</v>
      </c>
      <c r="E212" s="39">
        <v>15</v>
      </c>
      <c r="F212" s="14"/>
      <c r="G212" s="14"/>
      <c r="H212" s="39">
        <v>1</v>
      </c>
      <c r="I212" s="14"/>
      <c r="J212" s="14"/>
      <c r="K212" s="39">
        <v>1</v>
      </c>
      <c r="L212" s="14"/>
      <c r="M212" s="14"/>
      <c r="N212" s="14"/>
      <c r="O212" s="39">
        <v>2</v>
      </c>
      <c r="P212" s="14"/>
      <c r="Q212" s="14"/>
      <c r="R212" s="14"/>
      <c r="S212" s="14"/>
      <c r="T212" s="14"/>
      <c r="U212" s="39">
        <v>3</v>
      </c>
      <c r="V212" s="39">
        <f>2+61</f>
        <v>63</v>
      </c>
      <c r="W212" s="14"/>
      <c r="X212" s="14"/>
      <c r="Y212" s="39">
        <v>1</v>
      </c>
      <c r="Z212" s="39">
        <v>1</v>
      </c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39">
        <v>1</v>
      </c>
      <c r="AM212" s="14"/>
      <c r="AN212" s="14"/>
      <c r="AO212" s="14"/>
      <c r="AP212" s="14"/>
      <c r="AQ212" s="14"/>
      <c r="AR212" s="14"/>
      <c r="AS212" s="14"/>
      <c r="AT212" s="14"/>
      <c r="AU212" s="10">
        <f t="shared" si="20"/>
        <v>88</v>
      </c>
    </row>
    <row r="213" spans="1:47" ht="15.75" customHeight="1" x14ac:dyDescent="0.2">
      <c r="A213" s="14">
        <v>4</v>
      </c>
      <c r="B213" s="14">
        <v>5</v>
      </c>
      <c r="C213" s="15" t="s">
        <v>208</v>
      </c>
      <c r="D213" s="12" t="s">
        <v>329</v>
      </c>
      <c r="E213" s="39">
        <v>1</v>
      </c>
      <c r="F213" s="14"/>
      <c r="G213" s="14"/>
      <c r="H213" s="39">
        <v>1</v>
      </c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39">
        <v>365</v>
      </c>
      <c r="AC213" s="14"/>
      <c r="AD213" s="14"/>
      <c r="AE213" s="39">
        <v>1</v>
      </c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39">
        <v>1</v>
      </c>
      <c r="AT213" s="14"/>
      <c r="AU213" s="10">
        <f t="shared" si="20"/>
        <v>369</v>
      </c>
    </row>
    <row r="214" spans="1:47" ht="15.75" customHeight="1" x14ac:dyDescent="0.2">
      <c r="A214" s="14">
        <v>5</v>
      </c>
      <c r="B214" s="14">
        <v>3</v>
      </c>
      <c r="C214" s="15" t="s">
        <v>209</v>
      </c>
      <c r="D214" s="12" t="s">
        <v>329</v>
      </c>
      <c r="E214" s="39">
        <v>1</v>
      </c>
      <c r="F214" s="39">
        <v>1</v>
      </c>
      <c r="G214" s="14"/>
      <c r="H214" s="39">
        <v>1</v>
      </c>
      <c r="I214" s="14"/>
      <c r="J214" s="14"/>
      <c r="K214" s="14"/>
      <c r="L214" s="14"/>
      <c r="M214" s="14"/>
      <c r="N214" s="14"/>
      <c r="O214" s="39">
        <v>1</v>
      </c>
      <c r="P214" s="14"/>
      <c r="Q214" s="14"/>
      <c r="R214" s="39">
        <v>2</v>
      </c>
      <c r="S214" s="14"/>
      <c r="T214" s="14"/>
      <c r="U214" s="14"/>
      <c r="V214" s="14"/>
      <c r="W214" s="14"/>
      <c r="X214" s="14"/>
      <c r="Y214" s="14"/>
      <c r="Z214" s="14"/>
      <c r="AA214" s="14"/>
      <c r="AB214" s="39">
        <v>1</v>
      </c>
      <c r="AC214" s="14"/>
      <c r="AD214" s="14"/>
      <c r="AE214" s="14"/>
      <c r="AF214" s="14"/>
      <c r="AG214" s="14"/>
      <c r="AH214" s="14"/>
      <c r="AI214" s="39">
        <v>1</v>
      </c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0">
        <f t="shared" si="20"/>
        <v>8</v>
      </c>
    </row>
    <row r="215" spans="1:47" ht="15.75" customHeight="1" x14ac:dyDescent="0.2">
      <c r="A215" s="14">
        <v>6</v>
      </c>
      <c r="B215" s="14">
        <v>1</v>
      </c>
      <c r="C215" s="15" t="s">
        <v>210</v>
      </c>
      <c r="D215" s="12" t="s">
        <v>329</v>
      </c>
      <c r="E215" s="39">
        <v>3</v>
      </c>
      <c r="F215" s="14"/>
      <c r="G215" s="14"/>
      <c r="H215" s="14"/>
      <c r="I215" s="14"/>
      <c r="J215" s="14"/>
      <c r="K215" s="39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39">
        <f>49+240+10</f>
        <v>299</v>
      </c>
      <c r="AJ215" s="14"/>
      <c r="AK215" s="14"/>
      <c r="AL215" s="39">
        <v>2</v>
      </c>
      <c r="AM215" s="14"/>
      <c r="AN215" s="14"/>
      <c r="AO215" s="14"/>
      <c r="AP215" s="39">
        <v>1</v>
      </c>
      <c r="AQ215" s="14"/>
      <c r="AR215" s="14"/>
      <c r="AS215" s="14"/>
      <c r="AT215" s="14"/>
      <c r="AU215" s="10">
        <f t="shared" si="20"/>
        <v>305</v>
      </c>
    </row>
    <row r="216" spans="1:47" ht="15.75" customHeight="1" x14ac:dyDescent="0.2">
      <c r="A216" s="14">
        <v>7</v>
      </c>
      <c r="B216" s="14">
        <v>6</v>
      </c>
      <c r="C216" s="15" t="s">
        <v>211</v>
      </c>
      <c r="D216" s="12" t="s">
        <v>329</v>
      </c>
      <c r="E216" s="39">
        <v>55</v>
      </c>
      <c r="F216" s="14"/>
      <c r="G216" s="14"/>
      <c r="H216" s="39">
        <v>183</v>
      </c>
      <c r="I216" s="14"/>
      <c r="J216" s="14"/>
      <c r="K216" s="14"/>
      <c r="L216" s="14"/>
      <c r="M216" s="14"/>
      <c r="N216" s="14"/>
      <c r="O216" s="39">
        <v>5</v>
      </c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39">
        <v>1</v>
      </c>
      <c r="AC216" s="14"/>
      <c r="AD216" s="14"/>
      <c r="AE216" s="39">
        <v>1</v>
      </c>
      <c r="AF216" s="14"/>
      <c r="AG216" s="14"/>
      <c r="AH216" s="14"/>
      <c r="AI216" s="14"/>
      <c r="AJ216" s="14"/>
      <c r="AK216" s="14"/>
      <c r="AL216" s="39">
        <v>7</v>
      </c>
      <c r="AM216" s="14"/>
      <c r="AN216" s="14"/>
      <c r="AO216" s="14"/>
      <c r="AP216" s="14"/>
      <c r="AQ216" s="14"/>
      <c r="AR216" s="14"/>
      <c r="AS216" s="39">
        <v>1</v>
      </c>
      <c r="AT216" s="14"/>
      <c r="AU216" s="10">
        <f t="shared" si="20"/>
        <v>253</v>
      </c>
    </row>
    <row r="217" spans="1:47" ht="15.75" customHeight="1" x14ac:dyDescent="0.2">
      <c r="A217" s="25"/>
      <c r="B217" s="25"/>
      <c r="C217" s="15" t="s">
        <v>330</v>
      </c>
      <c r="D217" s="15" t="s">
        <v>287</v>
      </c>
      <c r="E217" s="14">
        <f t="shared" ref="E217:AT217" si="28">SUM(E210:E216)</f>
        <v>80</v>
      </c>
      <c r="F217" s="14">
        <f t="shared" si="28"/>
        <v>1</v>
      </c>
      <c r="G217" s="14">
        <f t="shared" si="28"/>
        <v>0</v>
      </c>
      <c r="H217" s="14">
        <f t="shared" si="28"/>
        <v>186</v>
      </c>
      <c r="I217" s="14">
        <f t="shared" si="28"/>
        <v>0</v>
      </c>
      <c r="J217" s="14">
        <f t="shared" si="28"/>
        <v>0</v>
      </c>
      <c r="K217" s="14">
        <f t="shared" si="28"/>
        <v>5</v>
      </c>
      <c r="L217" s="14">
        <f t="shared" si="28"/>
        <v>3</v>
      </c>
      <c r="M217" s="14">
        <f t="shared" si="28"/>
        <v>0</v>
      </c>
      <c r="N217" s="14">
        <f t="shared" si="28"/>
        <v>0</v>
      </c>
      <c r="O217" s="14">
        <f t="shared" si="28"/>
        <v>144</v>
      </c>
      <c r="P217" s="14">
        <f t="shared" si="28"/>
        <v>0</v>
      </c>
      <c r="Q217" s="14">
        <f t="shared" si="28"/>
        <v>0</v>
      </c>
      <c r="R217" s="14">
        <f t="shared" si="28"/>
        <v>4</v>
      </c>
      <c r="S217" s="14">
        <f t="shared" si="28"/>
        <v>0</v>
      </c>
      <c r="T217" s="14">
        <f t="shared" si="28"/>
        <v>1</v>
      </c>
      <c r="U217" s="14">
        <f t="shared" si="28"/>
        <v>3</v>
      </c>
      <c r="V217" s="14">
        <f t="shared" si="28"/>
        <v>63</v>
      </c>
      <c r="W217" s="14">
        <f t="shared" si="28"/>
        <v>0</v>
      </c>
      <c r="X217" s="14">
        <f t="shared" si="28"/>
        <v>0</v>
      </c>
      <c r="Y217" s="14">
        <f t="shared" si="28"/>
        <v>1</v>
      </c>
      <c r="Z217" s="14">
        <f t="shared" si="28"/>
        <v>2</v>
      </c>
      <c r="AA217" s="14">
        <f t="shared" si="28"/>
        <v>0</v>
      </c>
      <c r="AB217" s="14">
        <f t="shared" si="28"/>
        <v>367</v>
      </c>
      <c r="AC217" s="14">
        <f t="shared" si="28"/>
        <v>0</v>
      </c>
      <c r="AD217" s="14">
        <f t="shared" si="28"/>
        <v>0</v>
      </c>
      <c r="AE217" s="14">
        <f t="shared" si="28"/>
        <v>4</v>
      </c>
      <c r="AF217" s="14">
        <f t="shared" si="28"/>
        <v>0</v>
      </c>
      <c r="AG217" s="14">
        <f t="shared" si="28"/>
        <v>0</v>
      </c>
      <c r="AH217" s="14">
        <f t="shared" si="28"/>
        <v>1</v>
      </c>
      <c r="AI217" s="14">
        <f t="shared" si="28"/>
        <v>302</v>
      </c>
      <c r="AJ217" s="14">
        <f t="shared" si="28"/>
        <v>0</v>
      </c>
      <c r="AK217" s="14">
        <f t="shared" si="28"/>
        <v>0</v>
      </c>
      <c r="AL217" s="14">
        <f t="shared" si="28"/>
        <v>10</v>
      </c>
      <c r="AM217" s="14">
        <f t="shared" si="28"/>
        <v>0</v>
      </c>
      <c r="AN217" s="14">
        <f t="shared" si="28"/>
        <v>0</v>
      </c>
      <c r="AO217" s="14">
        <f t="shared" si="28"/>
        <v>0</v>
      </c>
      <c r="AP217" s="14">
        <f t="shared" si="28"/>
        <v>2</v>
      </c>
      <c r="AQ217" s="14">
        <f t="shared" si="28"/>
        <v>601</v>
      </c>
      <c r="AR217" s="14">
        <f t="shared" si="28"/>
        <v>0</v>
      </c>
      <c r="AS217" s="14">
        <f t="shared" si="28"/>
        <v>6</v>
      </c>
      <c r="AT217" s="14">
        <f t="shared" si="28"/>
        <v>2</v>
      </c>
      <c r="AU217" s="10">
        <f t="shared" si="20"/>
        <v>1788</v>
      </c>
    </row>
    <row r="218" spans="1:47" ht="15.75" customHeight="1" x14ac:dyDescent="0.2">
      <c r="D218" s="40" t="s">
        <v>287</v>
      </c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0">
        <f t="shared" si="20"/>
        <v>0</v>
      </c>
    </row>
    <row r="219" spans="1:47" ht="15.75" customHeight="1" x14ac:dyDescent="0.2">
      <c r="C219" s="10" t="s">
        <v>212</v>
      </c>
      <c r="D219" s="40" t="s">
        <v>287</v>
      </c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0">
        <f t="shared" si="20"/>
        <v>0</v>
      </c>
    </row>
    <row r="220" spans="1:47" ht="15.75" customHeight="1" x14ac:dyDescent="0.2">
      <c r="A220" s="14" t="s">
        <v>8</v>
      </c>
      <c r="B220" s="11" t="s">
        <v>9</v>
      </c>
      <c r="C220" s="15" t="s">
        <v>6</v>
      </c>
      <c r="D220" s="15" t="s">
        <v>287</v>
      </c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0">
        <f t="shared" si="20"/>
        <v>0</v>
      </c>
    </row>
    <row r="221" spans="1:47" ht="15.75" customHeight="1" x14ac:dyDescent="0.2">
      <c r="A221" s="14">
        <v>1</v>
      </c>
      <c r="B221" s="14">
        <v>3</v>
      </c>
      <c r="C221" s="15" t="s">
        <v>213</v>
      </c>
      <c r="D221" s="12" t="s">
        <v>331</v>
      </c>
      <c r="E221" s="39">
        <v>22</v>
      </c>
      <c r="F221" s="14"/>
      <c r="G221" s="14"/>
      <c r="H221" s="14"/>
      <c r="I221" s="14"/>
      <c r="J221" s="39">
        <v>1</v>
      </c>
      <c r="K221" s="39">
        <v>4</v>
      </c>
      <c r="L221" s="14"/>
      <c r="M221" s="14"/>
      <c r="N221" s="14"/>
      <c r="O221" s="39">
        <v>43</v>
      </c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39">
        <v>1</v>
      </c>
      <c r="AN221" s="14"/>
      <c r="AO221" s="14"/>
      <c r="AP221" s="39">
        <v>55</v>
      </c>
      <c r="AQ221" s="14"/>
      <c r="AR221" s="14"/>
      <c r="AS221" s="39">
        <v>1</v>
      </c>
      <c r="AT221" s="14"/>
      <c r="AU221" s="10">
        <f t="shared" si="20"/>
        <v>127</v>
      </c>
    </row>
    <row r="222" spans="1:47" ht="15.75" customHeight="1" x14ac:dyDescent="0.2">
      <c r="A222" s="14">
        <v>2</v>
      </c>
      <c r="B222" s="14">
        <v>2</v>
      </c>
      <c r="C222" s="15" t="s">
        <v>214</v>
      </c>
      <c r="D222" s="12" t="s">
        <v>331</v>
      </c>
      <c r="E222" s="39">
        <v>1</v>
      </c>
      <c r="F222" s="14"/>
      <c r="G222" s="14"/>
      <c r="H222" s="14"/>
      <c r="I222" s="39">
        <v>2</v>
      </c>
      <c r="J222" s="39">
        <v>2</v>
      </c>
      <c r="K222" s="14"/>
      <c r="L222" s="14"/>
      <c r="M222" s="14"/>
      <c r="N222" s="14"/>
      <c r="O222" s="14"/>
      <c r="P222" s="14"/>
      <c r="Q222" s="14"/>
      <c r="R222" s="14"/>
      <c r="S222" s="14"/>
      <c r="T222" s="39">
        <v>1</v>
      </c>
      <c r="U222" s="39">
        <v>1</v>
      </c>
      <c r="V222" s="14"/>
      <c r="W222" s="14"/>
      <c r="X222" s="39">
        <v>1</v>
      </c>
      <c r="Y222" s="14"/>
      <c r="Z222" s="14"/>
      <c r="AA222" s="14"/>
      <c r="AB222" s="14"/>
      <c r="AC222" s="14"/>
      <c r="AD222" s="14"/>
      <c r="AE222" s="14"/>
      <c r="AF222" s="39">
        <v>1</v>
      </c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39">
        <v>2</v>
      </c>
      <c r="AT222" s="14"/>
      <c r="AU222" s="10">
        <f t="shared" si="20"/>
        <v>11</v>
      </c>
    </row>
    <row r="223" spans="1:47" ht="15.75" customHeight="1" x14ac:dyDescent="0.2">
      <c r="A223" s="14">
        <v>3</v>
      </c>
      <c r="B223" s="14">
        <v>1</v>
      </c>
      <c r="C223" s="15" t="s">
        <v>215</v>
      </c>
      <c r="D223" s="12" t="s">
        <v>331</v>
      </c>
      <c r="E223" s="39">
        <v>5</v>
      </c>
      <c r="F223" s="14"/>
      <c r="G223" s="14"/>
      <c r="H223" s="14"/>
      <c r="I223" s="39">
        <v>1</v>
      </c>
      <c r="J223" s="39">
        <v>102</v>
      </c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39">
        <v>1</v>
      </c>
      <c r="Z223" s="39">
        <v>1</v>
      </c>
      <c r="AA223" s="14"/>
      <c r="AB223" s="14"/>
      <c r="AC223" s="14"/>
      <c r="AD223" s="14"/>
      <c r="AE223" s="14"/>
      <c r="AF223" s="39">
        <v>1</v>
      </c>
      <c r="AG223" s="39">
        <v>1</v>
      </c>
      <c r="AH223" s="14"/>
      <c r="AI223" s="14"/>
      <c r="AJ223" s="14"/>
      <c r="AK223" s="39">
        <v>1</v>
      </c>
      <c r="AL223" s="39">
        <v>2</v>
      </c>
      <c r="AM223" s="14"/>
      <c r="AN223" s="14"/>
      <c r="AO223" s="14"/>
      <c r="AP223" s="39">
        <v>5</v>
      </c>
      <c r="AQ223" s="14"/>
      <c r="AR223" s="14"/>
      <c r="AS223" s="39">
        <v>1</v>
      </c>
      <c r="AT223" s="39">
        <v>1</v>
      </c>
      <c r="AU223" s="10">
        <f t="shared" si="20"/>
        <v>122</v>
      </c>
    </row>
    <row r="224" spans="1:47" ht="15.75" customHeight="1" x14ac:dyDescent="0.2">
      <c r="A224" s="14">
        <v>4</v>
      </c>
      <c r="B224" s="14">
        <v>4</v>
      </c>
      <c r="C224" s="15" t="s">
        <v>216</v>
      </c>
      <c r="D224" s="12" t="s">
        <v>331</v>
      </c>
      <c r="E224" s="39">
        <v>22</v>
      </c>
      <c r="F224" s="14"/>
      <c r="G224" s="14"/>
      <c r="H224" s="14"/>
      <c r="I224" s="39">
        <v>1</v>
      </c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39">
        <v>1</v>
      </c>
      <c r="Z224" s="14"/>
      <c r="AA224" s="14"/>
      <c r="AB224" s="39">
        <v>1</v>
      </c>
      <c r="AC224" s="14"/>
      <c r="AD224" s="14"/>
      <c r="AE224" s="14"/>
      <c r="AF224" s="14"/>
      <c r="AG224" s="14"/>
      <c r="AH224" s="14"/>
      <c r="AI224" s="14"/>
      <c r="AJ224" s="14"/>
      <c r="AK224" s="14"/>
      <c r="AL224" s="39">
        <v>1</v>
      </c>
      <c r="AM224" s="14"/>
      <c r="AN224" s="14"/>
      <c r="AO224" s="14"/>
      <c r="AP224" s="14"/>
      <c r="AQ224" s="14"/>
      <c r="AR224" s="14"/>
      <c r="AS224" s="14"/>
      <c r="AT224" s="14"/>
      <c r="AU224" s="10">
        <f t="shared" si="20"/>
        <v>26</v>
      </c>
    </row>
    <row r="225" spans="1:47" ht="15.75" customHeight="1" x14ac:dyDescent="0.2">
      <c r="A225" s="25"/>
      <c r="B225" s="25"/>
      <c r="C225" s="15" t="s">
        <v>332</v>
      </c>
      <c r="D225" s="15" t="s">
        <v>287</v>
      </c>
      <c r="E225" s="14">
        <f t="shared" ref="E225:AT225" si="29">SUM(E221:E224)</f>
        <v>50</v>
      </c>
      <c r="F225" s="14">
        <f t="shared" si="29"/>
        <v>0</v>
      </c>
      <c r="G225" s="14">
        <f t="shared" si="29"/>
        <v>0</v>
      </c>
      <c r="H225" s="14">
        <f t="shared" si="29"/>
        <v>0</v>
      </c>
      <c r="I225" s="14">
        <f t="shared" si="29"/>
        <v>4</v>
      </c>
      <c r="J225" s="14">
        <f t="shared" si="29"/>
        <v>105</v>
      </c>
      <c r="K225" s="14">
        <f t="shared" si="29"/>
        <v>4</v>
      </c>
      <c r="L225" s="14">
        <f t="shared" si="29"/>
        <v>0</v>
      </c>
      <c r="M225" s="14">
        <f t="shared" si="29"/>
        <v>0</v>
      </c>
      <c r="N225" s="14">
        <f t="shared" si="29"/>
        <v>0</v>
      </c>
      <c r="O225" s="14">
        <f t="shared" si="29"/>
        <v>43</v>
      </c>
      <c r="P225" s="14">
        <f t="shared" si="29"/>
        <v>0</v>
      </c>
      <c r="Q225" s="14">
        <f t="shared" si="29"/>
        <v>0</v>
      </c>
      <c r="R225" s="14">
        <f t="shared" si="29"/>
        <v>0</v>
      </c>
      <c r="S225" s="14">
        <f t="shared" si="29"/>
        <v>0</v>
      </c>
      <c r="T225" s="14">
        <f t="shared" si="29"/>
        <v>1</v>
      </c>
      <c r="U225" s="14">
        <f t="shared" si="29"/>
        <v>1</v>
      </c>
      <c r="V225" s="14">
        <f t="shared" si="29"/>
        <v>0</v>
      </c>
      <c r="W225" s="14">
        <f t="shared" si="29"/>
        <v>0</v>
      </c>
      <c r="X225" s="14">
        <f t="shared" si="29"/>
        <v>1</v>
      </c>
      <c r="Y225" s="14">
        <f t="shared" si="29"/>
        <v>2</v>
      </c>
      <c r="Z225" s="14">
        <f t="shared" si="29"/>
        <v>1</v>
      </c>
      <c r="AA225" s="14">
        <f t="shared" si="29"/>
        <v>0</v>
      </c>
      <c r="AB225" s="14">
        <f t="shared" si="29"/>
        <v>1</v>
      </c>
      <c r="AC225" s="14">
        <f t="shared" si="29"/>
        <v>0</v>
      </c>
      <c r="AD225" s="14">
        <f t="shared" si="29"/>
        <v>0</v>
      </c>
      <c r="AE225" s="14">
        <f t="shared" si="29"/>
        <v>0</v>
      </c>
      <c r="AF225" s="14">
        <f t="shared" si="29"/>
        <v>2</v>
      </c>
      <c r="AG225" s="14">
        <f t="shared" si="29"/>
        <v>1</v>
      </c>
      <c r="AH225" s="14">
        <f t="shared" si="29"/>
        <v>0</v>
      </c>
      <c r="AI225" s="14">
        <f t="shared" si="29"/>
        <v>0</v>
      </c>
      <c r="AJ225" s="14">
        <f t="shared" si="29"/>
        <v>0</v>
      </c>
      <c r="AK225" s="14">
        <f t="shared" si="29"/>
        <v>1</v>
      </c>
      <c r="AL225" s="14">
        <f t="shared" si="29"/>
        <v>3</v>
      </c>
      <c r="AM225" s="14">
        <f t="shared" si="29"/>
        <v>1</v>
      </c>
      <c r="AN225" s="14">
        <f t="shared" si="29"/>
        <v>0</v>
      </c>
      <c r="AO225" s="14">
        <f t="shared" si="29"/>
        <v>0</v>
      </c>
      <c r="AP225" s="14">
        <f t="shared" si="29"/>
        <v>60</v>
      </c>
      <c r="AQ225" s="14">
        <f t="shared" si="29"/>
        <v>0</v>
      </c>
      <c r="AR225" s="14">
        <f t="shared" si="29"/>
        <v>0</v>
      </c>
      <c r="AS225" s="14">
        <f t="shared" si="29"/>
        <v>4</v>
      </c>
      <c r="AT225" s="14">
        <f t="shared" si="29"/>
        <v>1</v>
      </c>
      <c r="AU225" s="10">
        <f t="shared" si="20"/>
        <v>286</v>
      </c>
    </row>
    <row r="226" spans="1:47" ht="15.75" customHeight="1" x14ac:dyDescent="0.2">
      <c r="D226" s="40" t="s">
        <v>287</v>
      </c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0">
        <f t="shared" si="20"/>
        <v>0</v>
      </c>
    </row>
    <row r="227" spans="1:47" ht="15.75" customHeight="1" x14ac:dyDescent="0.2">
      <c r="C227" s="10" t="s">
        <v>217</v>
      </c>
      <c r="D227" s="40" t="s">
        <v>287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0">
        <f t="shared" si="20"/>
        <v>0</v>
      </c>
    </row>
    <row r="228" spans="1:47" ht="15.75" customHeight="1" x14ac:dyDescent="0.2">
      <c r="A228" s="14" t="s">
        <v>8</v>
      </c>
      <c r="B228" s="11" t="s">
        <v>9</v>
      </c>
      <c r="C228" s="15" t="s">
        <v>6</v>
      </c>
      <c r="D228" s="15" t="s">
        <v>287</v>
      </c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0">
        <f t="shared" si="20"/>
        <v>0</v>
      </c>
    </row>
    <row r="229" spans="1:47" ht="15.75" customHeight="1" x14ac:dyDescent="0.2">
      <c r="A229" s="14">
        <v>1</v>
      </c>
      <c r="B229" s="14">
        <v>1</v>
      </c>
      <c r="C229" s="15" t="s">
        <v>218</v>
      </c>
      <c r="D229" s="12" t="s">
        <v>333</v>
      </c>
      <c r="E229" s="39">
        <v>2</v>
      </c>
      <c r="F229" s="14"/>
      <c r="G229" s="14"/>
      <c r="H229" s="14"/>
      <c r="I229" s="14"/>
      <c r="J229" s="14"/>
      <c r="K229" s="39">
        <v>1</v>
      </c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39">
        <v>1</v>
      </c>
      <c r="AF229" s="14"/>
      <c r="AG229" s="14"/>
      <c r="AH229" s="14"/>
      <c r="AI229" s="14"/>
      <c r="AJ229" s="14"/>
      <c r="AK229" s="14"/>
      <c r="AL229" s="39">
        <v>1</v>
      </c>
      <c r="AM229" s="14"/>
      <c r="AN229" s="39">
        <v>800</v>
      </c>
      <c r="AO229" s="14"/>
      <c r="AP229" s="39">
        <v>8</v>
      </c>
      <c r="AQ229" s="14"/>
      <c r="AR229" s="14"/>
      <c r="AS229" s="14"/>
      <c r="AT229" s="14"/>
      <c r="AU229" s="10">
        <f t="shared" si="20"/>
        <v>813</v>
      </c>
    </row>
    <row r="230" spans="1:47" ht="15.75" customHeight="1" x14ac:dyDescent="0.2">
      <c r="A230" s="14">
        <v>2</v>
      </c>
      <c r="B230" s="14">
        <v>3</v>
      </c>
      <c r="C230" s="15" t="s">
        <v>219</v>
      </c>
      <c r="D230" s="12" t="s">
        <v>333</v>
      </c>
      <c r="E230" s="39">
        <v>4</v>
      </c>
      <c r="F230" s="14"/>
      <c r="G230" s="14"/>
      <c r="H230" s="39">
        <v>1</v>
      </c>
      <c r="I230" s="14"/>
      <c r="J230" s="14"/>
      <c r="K230" s="14"/>
      <c r="L230" s="14"/>
      <c r="M230" s="39">
        <v>5</v>
      </c>
      <c r="N230" s="14"/>
      <c r="O230" s="39">
        <v>2</v>
      </c>
      <c r="P230" s="14"/>
      <c r="Q230" s="39">
        <v>2</v>
      </c>
      <c r="R230" s="14"/>
      <c r="S230" s="14"/>
      <c r="T230" s="14"/>
      <c r="U230" s="14"/>
      <c r="V230" s="14"/>
      <c r="W230" s="39"/>
      <c r="X230" s="14"/>
      <c r="Y230" s="14"/>
      <c r="Z230" s="39">
        <v>17</v>
      </c>
      <c r="AA230" s="14"/>
      <c r="AB230" s="39">
        <f>5+10</f>
        <v>15</v>
      </c>
      <c r="AC230" s="14"/>
      <c r="AD230" s="14"/>
      <c r="AE230" s="39">
        <v>2</v>
      </c>
      <c r="AF230" s="14"/>
      <c r="AG230" s="14"/>
      <c r="AH230" s="14"/>
      <c r="AI230" s="14"/>
      <c r="AJ230" s="14"/>
      <c r="AK230" s="14"/>
      <c r="AL230" s="14"/>
      <c r="AM230" s="39">
        <v>3</v>
      </c>
      <c r="AN230" s="14"/>
      <c r="AO230" s="14"/>
      <c r="AP230" s="39">
        <v>2</v>
      </c>
      <c r="AQ230" s="14"/>
      <c r="AR230" s="14"/>
      <c r="AS230" s="14"/>
      <c r="AT230" s="14"/>
      <c r="AU230" s="10">
        <f t="shared" si="20"/>
        <v>53</v>
      </c>
    </row>
    <row r="231" spans="1:47" ht="15.75" customHeight="1" x14ac:dyDescent="0.2">
      <c r="A231" s="14">
        <v>3</v>
      </c>
      <c r="B231" s="14">
        <v>5</v>
      </c>
      <c r="C231" s="15" t="s">
        <v>220</v>
      </c>
      <c r="D231" s="12" t="s">
        <v>333</v>
      </c>
      <c r="E231" s="39">
        <v>0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39">
        <v>1</v>
      </c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0">
        <f t="shared" si="20"/>
        <v>1</v>
      </c>
    </row>
    <row r="232" spans="1:47" ht="15.75" customHeight="1" x14ac:dyDescent="0.2">
      <c r="A232" s="14">
        <v>4</v>
      </c>
      <c r="B232" s="14">
        <v>4</v>
      </c>
      <c r="C232" s="15" t="s">
        <v>221</v>
      </c>
      <c r="D232" s="12" t="s">
        <v>333</v>
      </c>
      <c r="E232" s="39">
        <v>2</v>
      </c>
      <c r="F232" s="14"/>
      <c r="G232" s="14"/>
      <c r="H232" s="14"/>
      <c r="I232" s="14"/>
      <c r="J232" s="14"/>
      <c r="K232" s="14"/>
      <c r="L232" s="39">
        <v>34</v>
      </c>
      <c r="M232" s="14"/>
      <c r="N232" s="14"/>
      <c r="O232" s="39">
        <v>1</v>
      </c>
      <c r="P232" s="14"/>
      <c r="Q232" s="14"/>
      <c r="R232" s="14"/>
      <c r="S232" s="14"/>
      <c r="T232" s="14"/>
      <c r="U232" s="14"/>
      <c r="V232" s="14"/>
      <c r="W232" s="39">
        <v>1</v>
      </c>
      <c r="X232" s="14"/>
      <c r="Y232" s="14"/>
      <c r="Z232" s="39">
        <v>1</v>
      </c>
      <c r="AA232" s="14"/>
      <c r="AB232" s="14"/>
      <c r="AC232" s="14"/>
      <c r="AD232" s="14"/>
      <c r="AE232" s="39">
        <v>1</v>
      </c>
      <c r="AF232" s="14"/>
      <c r="AG232" s="14"/>
      <c r="AH232" s="14"/>
      <c r="AI232" s="14"/>
      <c r="AJ232" s="39">
        <v>2</v>
      </c>
      <c r="AK232" s="14"/>
      <c r="AL232" s="39">
        <f>15+1</f>
        <v>16</v>
      </c>
      <c r="AM232" s="14"/>
      <c r="AN232" s="14"/>
      <c r="AO232" s="14"/>
      <c r="AP232" s="14"/>
      <c r="AQ232" s="14"/>
      <c r="AR232" s="14"/>
      <c r="AS232" s="14"/>
      <c r="AT232" s="14"/>
      <c r="AU232" s="10">
        <f t="shared" si="20"/>
        <v>58</v>
      </c>
    </row>
    <row r="233" spans="1:47" ht="15.75" customHeight="1" x14ac:dyDescent="0.2">
      <c r="A233" s="14">
        <v>5</v>
      </c>
      <c r="B233" s="14">
        <v>2</v>
      </c>
      <c r="C233" s="15" t="s">
        <v>222</v>
      </c>
      <c r="D233" s="12" t="s">
        <v>333</v>
      </c>
      <c r="E233" s="39">
        <v>1</v>
      </c>
      <c r="F233" s="14"/>
      <c r="G233" s="14"/>
      <c r="H233" s="14"/>
      <c r="I233" s="14"/>
      <c r="J233" s="14"/>
      <c r="K233" s="14"/>
      <c r="L233" s="39">
        <v>2</v>
      </c>
      <c r="M233" s="39">
        <f>1+2</f>
        <v>3</v>
      </c>
      <c r="N233" s="14"/>
      <c r="O233" s="39">
        <v>1</v>
      </c>
      <c r="P233" s="14"/>
      <c r="Q233" s="14"/>
      <c r="R233" s="14"/>
      <c r="S233" s="14"/>
      <c r="T233" s="14"/>
      <c r="U233" s="14"/>
      <c r="V233" s="14"/>
      <c r="W233" s="39">
        <v>535</v>
      </c>
      <c r="X233" s="14"/>
      <c r="Y233" s="14"/>
      <c r="Z233" s="14"/>
      <c r="AA233" s="14"/>
      <c r="AB233" s="14"/>
      <c r="AC233" s="14"/>
      <c r="AD233" s="14"/>
      <c r="AE233" s="39">
        <v>1</v>
      </c>
      <c r="AF233" s="14"/>
      <c r="AG233" s="14"/>
      <c r="AH233" s="39">
        <v>1</v>
      </c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0">
        <f t="shared" si="20"/>
        <v>544</v>
      </c>
    </row>
    <row r="234" spans="1:47" ht="15.75" customHeight="1" x14ac:dyDescent="0.2">
      <c r="A234" s="14">
        <v>6</v>
      </c>
      <c r="B234" s="14">
        <v>6</v>
      </c>
      <c r="C234" s="15" t="s">
        <v>223</v>
      </c>
      <c r="D234" s="12" t="s">
        <v>333</v>
      </c>
      <c r="E234" s="39">
        <v>14</v>
      </c>
      <c r="F234" s="14"/>
      <c r="G234" s="14"/>
      <c r="H234" s="39">
        <v>1</v>
      </c>
      <c r="I234" s="14"/>
      <c r="J234" s="14"/>
      <c r="K234" s="14"/>
      <c r="L234" s="39">
        <v>1</v>
      </c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39">
        <v>313</v>
      </c>
      <c r="AI234" s="14"/>
      <c r="AJ234" s="39">
        <v>1</v>
      </c>
      <c r="AK234" s="14"/>
      <c r="AL234" s="14"/>
      <c r="AM234" s="14"/>
      <c r="AN234" s="14"/>
      <c r="AO234" s="14"/>
      <c r="AP234" s="14"/>
      <c r="AQ234" s="14"/>
      <c r="AR234" s="14"/>
      <c r="AS234" s="14"/>
      <c r="AT234" s="39">
        <v>1</v>
      </c>
      <c r="AU234" s="10">
        <f t="shared" si="20"/>
        <v>331</v>
      </c>
    </row>
    <row r="235" spans="1:47" ht="15.75" customHeight="1" x14ac:dyDescent="0.2">
      <c r="A235" s="25"/>
      <c r="B235" s="25"/>
      <c r="C235" s="15" t="s">
        <v>334</v>
      </c>
      <c r="D235" s="15" t="s">
        <v>287</v>
      </c>
      <c r="E235" s="14">
        <f t="shared" ref="E235:AT235" si="30">SUM(E229:E234)</f>
        <v>23</v>
      </c>
      <c r="F235" s="14">
        <f t="shared" si="30"/>
        <v>0</v>
      </c>
      <c r="G235" s="14">
        <f t="shared" si="30"/>
        <v>0</v>
      </c>
      <c r="H235" s="14">
        <f t="shared" si="30"/>
        <v>2</v>
      </c>
      <c r="I235" s="14">
        <f t="shared" si="30"/>
        <v>0</v>
      </c>
      <c r="J235" s="14">
        <f t="shared" si="30"/>
        <v>0</v>
      </c>
      <c r="K235" s="14">
        <f t="shared" si="30"/>
        <v>1</v>
      </c>
      <c r="L235" s="14">
        <f t="shared" si="30"/>
        <v>37</v>
      </c>
      <c r="M235" s="14">
        <f t="shared" si="30"/>
        <v>8</v>
      </c>
      <c r="N235" s="14">
        <f t="shared" si="30"/>
        <v>0</v>
      </c>
      <c r="O235" s="14">
        <f t="shared" si="30"/>
        <v>4</v>
      </c>
      <c r="P235" s="14">
        <f t="shared" si="30"/>
        <v>0</v>
      </c>
      <c r="Q235" s="14">
        <f t="shared" si="30"/>
        <v>2</v>
      </c>
      <c r="R235" s="14">
        <f t="shared" si="30"/>
        <v>0</v>
      </c>
      <c r="S235" s="14">
        <f t="shared" si="30"/>
        <v>0</v>
      </c>
      <c r="T235" s="14">
        <f t="shared" si="30"/>
        <v>0</v>
      </c>
      <c r="U235" s="14">
        <f t="shared" si="30"/>
        <v>0</v>
      </c>
      <c r="V235" s="14">
        <f t="shared" si="30"/>
        <v>0</v>
      </c>
      <c r="W235" s="14">
        <f t="shared" si="30"/>
        <v>536</v>
      </c>
      <c r="X235" s="14">
        <f t="shared" si="30"/>
        <v>0</v>
      </c>
      <c r="Y235" s="14">
        <f t="shared" si="30"/>
        <v>0</v>
      </c>
      <c r="Z235" s="14">
        <f t="shared" si="30"/>
        <v>18</v>
      </c>
      <c r="AA235" s="14">
        <f t="shared" si="30"/>
        <v>1</v>
      </c>
      <c r="AB235" s="14">
        <f t="shared" si="30"/>
        <v>15</v>
      </c>
      <c r="AC235" s="14">
        <f t="shared" si="30"/>
        <v>0</v>
      </c>
      <c r="AD235" s="14">
        <f t="shared" si="30"/>
        <v>0</v>
      </c>
      <c r="AE235" s="14">
        <f t="shared" si="30"/>
        <v>5</v>
      </c>
      <c r="AF235" s="14">
        <f t="shared" si="30"/>
        <v>0</v>
      </c>
      <c r="AG235" s="14">
        <f t="shared" si="30"/>
        <v>0</v>
      </c>
      <c r="AH235" s="14">
        <f t="shared" si="30"/>
        <v>314</v>
      </c>
      <c r="AI235" s="14">
        <f t="shared" si="30"/>
        <v>0</v>
      </c>
      <c r="AJ235" s="14">
        <f t="shared" si="30"/>
        <v>3</v>
      </c>
      <c r="AK235" s="14">
        <f t="shared" si="30"/>
        <v>0</v>
      </c>
      <c r="AL235" s="14">
        <f t="shared" si="30"/>
        <v>17</v>
      </c>
      <c r="AM235" s="14">
        <f t="shared" si="30"/>
        <v>3</v>
      </c>
      <c r="AN235" s="14">
        <f t="shared" si="30"/>
        <v>800</v>
      </c>
      <c r="AO235" s="14">
        <f t="shared" si="30"/>
        <v>0</v>
      </c>
      <c r="AP235" s="14">
        <f t="shared" si="30"/>
        <v>10</v>
      </c>
      <c r="AQ235" s="14">
        <f t="shared" si="30"/>
        <v>0</v>
      </c>
      <c r="AR235" s="14">
        <f t="shared" si="30"/>
        <v>0</v>
      </c>
      <c r="AS235" s="14">
        <f t="shared" si="30"/>
        <v>0</v>
      </c>
      <c r="AT235" s="14">
        <f t="shared" si="30"/>
        <v>1</v>
      </c>
      <c r="AU235" s="10">
        <f t="shared" si="20"/>
        <v>1800</v>
      </c>
    </row>
    <row r="236" spans="1:47" ht="15.75" customHeight="1" x14ac:dyDescent="0.2">
      <c r="D236" s="40" t="s">
        <v>287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0">
        <f t="shared" si="20"/>
        <v>0</v>
      </c>
    </row>
    <row r="237" spans="1:47" ht="15.75" customHeight="1" x14ac:dyDescent="0.2">
      <c r="C237" s="50" t="s">
        <v>335</v>
      </c>
      <c r="D237" s="40" t="s">
        <v>287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0">
        <f t="shared" si="20"/>
        <v>0</v>
      </c>
    </row>
    <row r="238" spans="1:47" ht="15.75" customHeight="1" x14ac:dyDescent="0.2">
      <c r="A238" s="14" t="s">
        <v>8</v>
      </c>
      <c r="B238" s="11" t="s">
        <v>9</v>
      </c>
      <c r="C238" s="10" t="s">
        <v>6</v>
      </c>
      <c r="D238" s="40" t="s">
        <v>287</v>
      </c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0">
        <f t="shared" si="20"/>
        <v>0</v>
      </c>
    </row>
    <row r="239" spans="1:47" ht="15.75" customHeight="1" x14ac:dyDescent="0.2">
      <c r="A239" s="14">
        <v>1</v>
      </c>
      <c r="B239" s="14">
        <v>1</v>
      </c>
      <c r="C239" s="15" t="s">
        <v>225</v>
      </c>
      <c r="D239" s="12" t="s">
        <v>336</v>
      </c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39">
        <v>1</v>
      </c>
      <c r="V239" s="14"/>
      <c r="W239" s="14"/>
      <c r="X239" s="14"/>
      <c r="Y239" s="14"/>
      <c r="Z239" s="14"/>
      <c r="AA239" s="14"/>
      <c r="AB239" s="14"/>
      <c r="AC239" s="14"/>
      <c r="AD239" s="14"/>
      <c r="AE239" s="39">
        <v>5</v>
      </c>
      <c r="AF239" s="14"/>
      <c r="AG239" s="39">
        <v>1</v>
      </c>
      <c r="AH239" s="14"/>
      <c r="AI239" s="39">
        <v>4</v>
      </c>
      <c r="AJ239" s="39">
        <v>3</v>
      </c>
      <c r="AK239" s="14"/>
      <c r="AL239" s="14"/>
      <c r="AM239" s="14"/>
      <c r="AN239" s="39">
        <v>1</v>
      </c>
      <c r="AO239" s="14"/>
      <c r="AP239" s="39">
        <v>2</v>
      </c>
      <c r="AQ239" s="39">
        <v>2</v>
      </c>
      <c r="AR239" s="14"/>
      <c r="AS239" s="14"/>
      <c r="AT239" s="14"/>
      <c r="AU239" s="10">
        <f t="shared" si="20"/>
        <v>19</v>
      </c>
    </row>
    <row r="240" spans="1:47" ht="15.75" customHeight="1" x14ac:dyDescent="0.2">
      <c r="A240" s="14">
        <v>2</v>
      </c>
      <c r="B240" s="14">
        <v>6</v>
      </c>
      <c r="C240" s="15" t="s">
        <v>226</v>
      </c>
      <c r="D240" s="12" t="s">
        <v>336</v>
      </c>
      <c r="E240" s="39">
        <v>1</v>
      </c>
      <c r="F240" s="14"/>
      <c r="G240" s="14"/>
      <c r="H240" s="39">
        <v>1</v>
      </c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39">
        <v>1</v>
      </c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0">
        <f t="shared" si="20"/>
        <v>3</v>
      </c>
    </row>
    <row r="241" spans="1:47" ht="15.75" customHeight="1" x14ac:dyDescent="0.2">
      <c r="A241" s="14">
        <v>3</v>
      </c>
      <c r="B241" s="14">
        <v>8</v>
      </c>
      <c r="C241" s="15" t="s">
        <v>227</v>
      </c>
      <c r="D241" s="12" t="s">
        <v>336</v>
      </c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39"/>
      <c r="P241" s="14"/>
      <c r="Q241" s="39">
        <f>2+1</f>
        <v>3</v>
      </c>
      <c r="R241" s="14"/>
      <c r="S241" s="14"/>
      <c r="T241" s="39">
        <v>1</v>
      </c>
      <c r="U241" s="39">
        <v>1</v>
      </c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39">
        <v>1</v>
      </c>
      <c r="AK241" s="14"/>
      <c r="AL241" s="14"/>
      <c r="AM241" s="14"/>
      <c r="AN241" s="14"/>
      <c r="AO241" s="14"/>
      <c r="AP241" s="14"/>
      <c r="AQ241" s="14"/>
      <c r="AR241" s="14"/>
      <c r="AS241" s="14"/>
      <c r="AT241" s="39">
        <v>10</v>
      </c>
      <c r="AU241" s="10">
        <f t="shared" si="20"/>
        <v>16</v>
      </c>
    </row>
    <row r="242" spans="1:47" ht="15.75" customHeight="1" x14ac:dyDescent="0.2">
      <c r="A242" s="14">
        <v>4</v>
      </c>
      <c r="B242" s="14">
        <v>10</v>
      </c>
      <c r="C242" s="15" t="s">
        <v>228</v>
      </c>
      <c r="D242" s="12" t="s">
        <v>336</v>
      </c>
      <c r="E242" s="39">
        <v>4</v>
      </c>
      <c r="F242" s="39"/>
      <c r="G242" s="14"/>
      <c r="H242" s="14"/>
      <c r="I242" s="14"/>
      <c r="J242" s="14"/>
      <c r="K242" s="39">
        <v>5</v>
      </c>
      <c r="L242" s="14"/>
      <c r="M242" s="14"/>
      <c r="N242" s="14"/>
      <c r="O242" s="14"/>
      <c r="P242" s="14"/>
      <c r="Q242" s="14"/>
      <c r="R242" s="14"/>
      <c r="S242" s="39">
        <v>3</v>
      </c>
      <c r="T242" s="14"/>
      <c r="U242" s="39">
        <v>685</v>
      </c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39">
        <v>1</v>
      </c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0">
        <f t="shared" si="20"/>
        <v>698</v>
      </c>
    </row>
    <row r="243" spans="1:47" ht="15.75" customHeight="1" x14ac:dyDescent="0.2">
      <c r="A243" s="14">
        <v>5</v>
      </c>
      <c r="B243" s="14">
        <v>3</v>
      </c>
      <c r="C243" s="15" t="s">
        <v>229</v>
      </c>
      <c r="D243" s="12" t="s">
        <v>336</v>
      </c>
      <c r="E243" s="14"/>
      <c r="F243" s="39">
        <v>1</v>
      </c>
      <c r="G243" s="14"/>
      <c r="H243" s="14"/>
      <c r="I243" s="14"/>
      <c r="J243" s="14"/>
      <c r="K243" s="14"/>
      <c r="L243" s="14"/>
      <c r="M243" s="14"/>
      <c r="N243" s="14"/>
      <c r="O243" s="39">
        <v>1</v>
      </c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39">
        <v>1</v>
      </c>
      <c r="AT243" s="14"/>
      <c r="AU243" s="10">
        <f t="shared" si="20"/>
        <v>3</v>
      </c>
    </row>
    <row r="244" spans="1:47" ht="15.75" customHeight="1" x14ac:dyDescent="0.2">
      <c r="A244" s="14">
        <v>6</v>
      </c>
      <c r="B244" s="14">
        <v>5</v>
      </c>
      <c r="C244" s="15" t="s">
        <v>230</v>
      </c>
      <c r="D244" s="12" t="s">
        <v>336</v>
      </c>
      <c r="E244" s="39">
        <v>1</v>
      </c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39">
        <v>3</v>
      </c>
      <c r="V244" s="14"/>
      <c r="W244" s="14"/>
      <c r="X244" s="14"/>
      <c r="Y244" s="14"/>
      <c r="Z244" s="14"/>
      <c r="AA244" s="14"/>
      <c r="AB244" s="39">
        <v>10</v>
      </c>
      <c r="AC244" s="14"/>
      <c r="AD244" s="14"/>
      <c r="AE244" s="14"/>
      <c r="AF244" s="39">
        <v>1</v>
      </c>
      <c r="AG244" s="14"/>
      <c r="AH244" s="14"/>
      <c r="AI244" s="14"/>
      <c r="AJ244" s="39">
        <v>2</v>
      </c>
      <c r="AK244" s="14"/>
      <c r="AL244" s="14"/>
      <c r="AM244" s="39">
        <v>1</v>
      </c>
      <c r="AN244" s="14"/>
      <c r="AO244" s="14"/>
      <c r="AP244" s="39">
        <v>1</v>
      </c>
      <c r="AQ244" s="14"/>
      <c r="AR244" s="14"/>
      <c r="AS244" s="14"/>
      <c r="AT244" s="14"/>
      <c r="AU244" s="10">
        <f t="shared" si="20"/>
        <v>19</v>
      </c>
    </row>
    <row r="245" spans="1:47" ht="15.75" customHeight="1" x14ac:dyDescent="0.2">
      <c r="A245" s="14">
        <v>7</v>
      </c>
      <c r="B245" s="14">
        <v>4</v>
      </c>
      <c r="C245" s="15" t="s">
        <v>231</v>
      </c>
      <c r="D245" s="12" t="s">
        <v>336</v>
      </c>
      <c r="E245" s="39">
        <v>1</v>
      </c>
      <c r="F245" s="14"/>
      <c r="G245" s="14"/>
      <c r="H245" s="14"/>
      <c r="I245" s="14"/>
      <c r="J245" s="14"/>
      <c r="K245" s="14"/>
      <c r="L245" s="39">
        <v>1</v>
      </c>
      <c r="M245" s="14"/>
      <c r="N245" s="14"/>
      <c r="O245" s="14"/>
      <c r="P245" s="14"/>
      <c r="Q245" s="14"/>
      <c r="R245" s="14"/>
      <c r="S245" s="14"/>
      <c r="T245" s="14"/>
      <c r="U245" s="39">
        <v>1</v>
      </c>
      <c r="V245" s="39">
        <v>2</v>
      </c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0">
        <f t="shared" si="20"/>
        <v>5</v>
      </c>
    </row>
    <row r="246" spans="1:47" ht="15.75" customHeight="1" x14ac:dyDescent="0.2">
      <c r="A246" s="14">
        <v>8</v>
      </c>
      <c r="B246" s="14">
        <v>7</v>
      </c>
      <c r="C246" s="15" t="s">
        <v>232</v>
      </c>
      <c r="D246" s="12" t="s">
        <v>336</v>
      </c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39">
        <v>1</v>
      </c>
      <c r="Q246" s="39">
        <v>1</v>
      </c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39">
        <v>2</v>
      </c>
      <c r="AG246" s="14"/>
      <c r="AH246" s="14"/>
      <c r="AI246" s="14"/>
      <c r="AJ246" s="39">
        <v>3</v>
      </c>
      <c r="AK246" s="14"/>
      <c r="AL246" s="14"/>
      <c r="AM246" s="14"/>
      <c r="AN246" s="14"/>
      <c r="AO246" s="14"/>
      <c r="AP246" s="14"/>
      <c r="AQ246" s="39">
        <v>2</v>
      </c>
      <c r="AR246" s="14"/>
      <c r="AS246" s="39">
        <v>5</v>
      </c>
      <c r="AT246" s="14"/>
      <c r="AU246" s="10">
        <f t="shared" si="20"/>
        <v>14</v>
      </c>
    </row>
    <row r="247" spans="1:47" ht="15.75" customHeight="1" x14ac:dyDescent="0.2">
      <c r="A247" s="14">
        <v>9</v>
      </c>
      <c r="B247" s="14">
        <v>11</v>
      </c>
      <c r="C247" s="15" t="s">
        <v>233</v>
      </c>
      <c r="D247" s="12" t="s">
        <v>336</v>
      </c>
      <c r="E247" s="39">
        <v>1</v>
      </c>
      <c r="F247" s="39">
        <f>3+1</f>
        <v>4</v>
      </c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39">
        <v>4</v>
      </c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39">
        <f>100+86</f>
        <v>186</v>
      </c>
      <c r="AK247" s="14"/>
      <c r="AL247" s="14"/>
      <c r="AM247" s="14"/>
      <c r="AN247" s="14"/>
      <c r="AO247" s="14"/>
      <c r="AP247" s="39">
        <v>1</v>
      </c>
      <c r="AQ247" s="14"/>
      <c r="AR247" s="14"/>
      <c r="AS247" s="14"/>
      <c r="AT247" s="14"/>
      <c r="AU247" s="10">
        <f t="shared" si="20"/>
        <v>196</v>
      </c>
    </row>
    <row r="248" spans="1:47" ht="15.75" customHeight="1" x14ac:dyDescent="0.2">
      <c r="A248" s="14">
        <v>10</v>
      </c>
      <c r="B248" s="14">
        <v>9</v>
      </c>
      <c r="C248" s="15" t="s">
        <v>234</v>
      </c>
      <c r="D248" s="12" t="s">
        <v>336</v>
      </c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39">
        <v>1</v>
      </c>
      <c r="V248" s="14"/>
      <c r="W248" s="14"/>
      <c r="X248" s="14"/>
      <c r="Y248" s="14"/>
      <c r="Z248" s="14"/>
      <c r="AA248" s="39">
        <v>1</v>
      </c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39">
        <v>3</v>
      </c>
      <c r="AR248" s="14"/>
      <c r="AS248" s="14"/>
      <c r="AT248" s="14"/>
      <c r="AU248" s="10">
        <f t="shared" si="20"/>
        <v>5</v>
      </c>
    </row>
    <row r="249" spans="1:47" ht="15.75" customHeight="1" x14ac:dyDescent="0.2">
      <c r="A249" s="14">
        <v>11</v>
      </c>
      <c r="B249" s="14">
        <v>2</v>
      </c>
      <c r="C249" s="15" t="s">
        <v>235</v>
      </c>
      <c r="D249" s="12" t="s">
        <v>336</v>
      </c>
      <c r="E249" s="39">
        <v>11</v>
      </c>
      <c r="F249" s="14"/>
      <c r="G249" s="14"/>
      <c r="H249" s="14"/>
      <c r="I249" s="14"/>
      <c r="J249" s="14"/>
      <c r="K249" s="14"/>
      <c r="L249" s="14"/>
      <c r="M249" s="14"/>
      <c r="N249" s="14"/>
      <c r="O249" s="39">
        <v>2</v>
      </c>
      <c r="P249" s="14"/>
      <c r="Q249" s="39"/>
      <c r="R249" s="14"/>
      <c r="S249" s="14"/>
      <c r="T249" s="14"/>
      <c r="U249" s="39">
        <v>1</v>
      </c>
      <c r="V249" s="39">
        <f>1+2</f>
        <v>3</v>
      </c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39">
        <v>1</v>
      </c>
      <c r="AK249" s="14"/>
      <c r="AL249" s="14"/>
      <c r="AM249" s="14"/>
      <c r="AN249" s="14"/>
      <c r="AO249" s="14"/>
      <c r="AP249" s="14"/>
      <c r="AQ249" s="14"/>
      <c r="AR249" s="14"/>
      <c r="AS249" s="39">
        <v>210</v>
      </c>
      <c r="AT249" s="14"/>
      <c r="AU249" s="10">
        <f t="shared" si="20"/>
        <v>228</v>
      </c>
    </row>
    <row r="250" spans="1:47" ht="15.75" customHeight="1" x14ac:dyDescent="0.2">
      <c r="A250" s="25"/>
      <c r="B250" s="25"/>
      <c r="C250" s="15" t="s">
        <v>337</v>
      </c>
      <c r="D250" s="15" t="s">
        <v>287</v>
      </c>
      <c r="E250" s="14">
        <f t="shared" ref="E250:AT250" si="31">SUM(E239:E249)</f>
        <v>19</v>
      </c>
      <c r="F250" s="14">
        <f t="shared" si="31"/>
        <v>5</v>
      </c>
      <c r="G250" s="14">
        <f t="shared" si="31"/>
        <v>0</v>
      </c>
      <c r="H250" s="14">
        <f t="shared" si="31"/>
        <v>1</v>
      </c>
      <c r="I250" s="14">
        <f t="shared" si="31"/>
        <v>0</v>
      </c>
      <c r="J250" s="14">
        <f t="shared" si="31"/>
        <v>0</v>
      </c>
      <c r="K250" s="14">
        <f t="shared" si="31"/>
        <v>5</v>
      </c>
      <c r="L250" s="14">
        <f t="shared" si="31"/>
        <v>1</v>
      </c>
      <c r="M250" s="14">
        <f t="shared" si="31"/>
        <v>0</v>
      </c>
      <c r="N250" s="14">
        <f t="shared" si="31"/>
        <v>0</v>
      </c>
      <c r="O250" s="14">
        <f t="shared" si="31"/>
        <v>3</v>
      </c>
      <c r="P250" s="14">
        <f t="shared" si="31"/>
        <v>1</v>
      </c>
      <c r="Q250" s="14">
        <f t="shared" si="31"/>
        <v>4</v>
      </c>
      <c r="R250" s="14">
        <f t="shared" si="31"/>
        <v>0</v>
      </c>
      <c r="S250" s="14">
        <f t="shared" si="31"/>
        <v>3</v>
      </c>
      <c r="T250" s="14">
        <f t="shared" si="31"/>
        <v>1</v>
      </c>
      <c r="U250" s="14">
        <f t="shared" si="31"/>
        <v>697</v>
      </c>
      <c r="V250" s="14">
        <f t="shared" si="31"/>
        <v>5</v>
      </c>
      <c r="W250" s="14">
        <f t="shared" si="31"/>
        <v>0</v>
      </c>
      <c r="X250" s="14">
        <f t="shared" si="31"/>
        <v>0</v>
      </c>
      <c r="Y250" s="14">
        <f t="shared" si="31"/>
        <v>0</v>
      </c>
      <c r="Z250" s="14">
        <f t="shared" si="31"/>
        <v>0</v>
      </c>
      <c r="AA250" s="14">
        <f t="shared" si="31"/>
        <v>1</v>
      </c>
      <c r="AB250" s="14">
        <f t="shared" si="31"/>
        <v>10</v>
      </c>
      <c r="AC250" s="14">
        <f t="shared" si="31"/>
        <v>0</v>
      </c>
      <c r="AD250" s="14">
        <f t="shared" si="31"/>
        <v>0</v>
      </c>
      <c r="AE250" s="14">
        <f t="shared" si="31"/>
        <v>6</v>
      </c>
      <c r="AF250" s="14">
        <f t="shared" si="31"/>
        <v>3</v>
      </c>
      <c r="AG250" s="14">
        <f t="shared" si="31"/>
        <v>1</v>
      </c>
      <c r="AH250" s="14">
        <f t="shared" si="31"/>
        <v>1</v>
      </c>
      <c r="AI250" s="14">
        <f t="shared" si="31"/>
        <v>4</v>
      </c>
      <c r="AJ250" s="14">
        <f t="shared" si="31"/>
        <v>196</v>
      </c>
      <c r="AK250" s="14">
        <f t="shared" si="31"/>
        <v>0</v>
      </c>
      <c r="AL250" s="14">
        <f t="shared" si="31"/>
        <v>0</v>
      </c>
      <c r="AM250" s="14">
        <f t="shared" si="31"/>
        <v>1</v>
      </c>
      <c r="AN250" s="14">
        <f t="shared" si="31"/>
        <v>1</v>
      </c>
      <c r="AO250" s="14">
        <f t="shared" si="31"/>
        <v>0</v>
      </c>
      <c r="AP250" s="14">
        <f t="shared" si="31"/>
        <v>4</v>
      </c>
      <c r="AQ250" s="14">
        <f t="shared" si="31"/>
        <v>7</v>
      </c>
      <c r="AR250" s="14">
        <f t="shared" si="31"/>
        <v>0</v>
      </c>
      <c r="AS250" s="14">
        <f t="shared" si="31"/>
        <v>216</v>
      </c>
      <c r="AT250" s="14">
        <f t="shared" si="31"/>
        <v>10</v>
      </c>
      <c r="AU250" s="10">
        <f t="shared" si="20"/>
        <v>1206</v>
      </c>
    </row>
    <row r="251" spans="1:47" ht="15.75" customHeight="1" x14ac:dyDescent="0.2">
      <c r="A251" s="25"/>
      <c r="B251" s="25"/>
      <c r="C251" s="25"/>
      <c r="D251" s="40" t="s">
        <v>287</v>
      </c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</row>
    <row r="252" spans="1:47" ht="15.75" customHeight="1" x14ac:dyDescent="0.2">
      <c r="D252" s="40" t="s">
        <v>287</v>
      </c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0">
        <f t="shared" ref="AU252:AU257" si="32">SUM(E252:AT252)</f>
        <v>0</v>
      </c>
    </row>
    <row r="253" spans="1:47" ht="15.75" customHeight="1" x14ac:dyDescent="0.2">
      <c r="C253" s="15" t="s">
        <v>237</v>
      </c>
      <c r="D253" s="15"/>
      <c r="E253" s="14">
        <f t="shared" ref="E253:AT253" si="33">E250+E235+E225+E217+E206+E199+E190+E185+E176+E170+E156+E141+E130+E112+E105+E97+E77+E68+E58+E48+E34+E21+E15+E6</f>
        <v>1333</v>
      </c>
      <c r="F253" s="14">
        <f t="shared" si="33"/>
        <v>156</v>
      </c>
      <c r="G253" s="14">
        <f t="shared" si="33"/>
        <v>2263</v>
      </c>
      <c r="H253" s="14">
        <f t="shared" si="33"/>
        <v>694</v>
      </c>
      <c r="I253" s="14">
        <f t="shared" si="33"/>
        <v>933</v>
      </c>
      <c r="J253" s="14">
        <f t="shared" si="33"/>
        <v>492</v>
      </c>
      <c r="K253" s="39">
        <f t="shared" si="33"/>
        <v>527</v>
      </c>
      <c r="L253" s="14">
        <f t="shared" si="33"/>
        <v>153</v>
      </c>
      <c r="M253" s="14">
        <f t="shared" si="33"/>
        <v>1080</v>
      </c>
      <c r="N253" s="14">
        <f t="shared" si="33"/>
        <v>615</v>
      </c>
      <c r="O253" s="14">
        <f t="shared" si="33"/>
        <v>729</v>
      </c>
      <c r="P253" s="14">
        <f t="shared" si="33"/>
        <v>354</v>
      </c>
      <c r="Q253" s="14">
        <f t="shared" si="33"/>
        <v>720</v>
      </c>
      <c r="R253" s="14">
        <f t="shared" si="33"/>
        <v>796</v>
      </c>
      <c r="S253" s="14">
        <f t="shared" si="33"/>
        <v>618</v>
      </c>
      <c r="T253" s="14">
        <f t="shared" si="33"/>
        <v>396</v>
      </c>
      <c r="U253" s="14">
        <f t="shared" si="33"/>
        <v>787</v>
      </c>
      <c r="V253" s="14">
        <f t="shared" si="33"/>
        <v>240</v>
      </c>
      <c r="W253" s="14">
        <f t="shared" si="33"/>
        <v>1564</v>
      </c>
      <c r="X253" s="14">
        <f t="shared" si="33"/>
        <v>617</v>
      </c>
      <c r="Y253" s="14">
        <f t="shared" si="33"/>
        <v>1059</v>
      </c>
      <c r="Z253" s="14">
        <f t="shared" si="33"/>
        <v>593</v>
      </c>
      <c r="AA253" s="14">
        <f t="shared" si="33"/>
        <v>494</v>
      </c>
      <c r="AB253" s="14">
        <f t="shared" si="33"/>
        <v>416</v>
      </c>
      <c r="AC253" s="14">
        <f t="shared" si="33"/>
        <v>1108</v>
      </c>
      <c r="AD253" s="14">
        <f t="shared" si="33"/>
        <v>412</v>
      </c>
      <c r="AE253" s="14">
        <f t="shared" si="33"/>
        <v>650</v>
      </c>
      <c r="AF253" s="14">
        <f t="shared" si="33"/>
        <v>481</v>
      </c>
      <c r="AG253" s="14">
        <f t="shared" si="33"/>
        <v>191</v>
      </c>
      <c r="AH253" s="14">
        <f t="shared" si="33"/>
        <v>810</v>
      </c>
      <c r="AI253" s="14">
        <f t="shared" si="33"/>
        <v>346</v>
      </c>
      <c r="AJ253" s="14">
        <f t="shared" si="33"/>
        <v>527</v>
      </c>
      <c r="AK253" s="14">
        <f t="shared" si="33"/>
        <v>243</v>
      </c>
      <c r="AL253" s="14">
        <f t="shared" si="33"/>
        <v>356</v>
      </c>
      <c r="AM253" s="14">
        <f t="shared" si="33"/>
        <v>343</v>
      </c>
      <c r="AN253" s="14">
        <f t="shared" si="33"/>
        <v>906</v>
      </c>
      <c r="AO253" s="14">
        <f t="shared" si="33"/>
        <v>505</v>
      </c>
      <c r="AP253" s="14">
        <f t="shared" si="33"/>
        <v>776</v>
      </c>
      <c r="AQ253" s="14">
        <f t="shared" si="33"/>
        <v>1174</v>
      </c>
      <c r="AR253" s="14">
        <f t="shared" si="33"/>
        <v>0</v>
      </c>
      <c r="AS253" s="14">
        <f t="shared" si="33"/>
        <v>606</v>
      </c>
      <c r="AT253" s="14">
        <f t="shared" si="33"/>
        <v>339</v>
      </c>
      <c r="AU253" s="10">
        <f t="shared" si="32"/>
        <v>27402</v>
      </c>
    </row>
    <row r="254" spans="1:47" ht="15.75" customHeight="1" x14ac:dyDescent="0.2">
      <c r="C254" s="15" t="s">
        <v>238</v>
      </c>
      <c r="D254" s="15" t="s">
        <v>338</v>
      </c>
      <c r="E254" s="39">
        <v>0</v>
      </c>
      <c r="F254" s="39">
        <v>0</v>
      </c>
      <c r="G254" s="39">
        <v>0</v>
      </c>
      <c r="H254" s="39">
        <v>0</v>
      </c>
      <c r="I254" s="39">
        <v>0</v>
      </c>
      <c r="J254" s="39">
        <v>0</v>
      </c>
      <c r="K254" s="39">
        <v>1</v>
      </c>
      <c r="L254" s="39">
        <v>0</v>
      </c>
      <c r="M254" s="39">
        <v>0</v>
      </c>
      <c r="N254" s="39">
        <v>0</v>
      </c>
      <c r="O254" s="39">
        <v>0</v>
      </c>
      <c r="P254" s="39">
        <v>0</v>
      </c>
      <c r="Q254" s="39">
        <v>0</v>
      </c>
      <c r="R254" s="39">
        <v>3</v>
      </c>
      <c r="S254" s="39">
        <v>618</v>
      </c>
      <c r="T254" s="39">
        <v>0</v>
      </c>
      <c r="U254" s="39">
        <v>0</v>
      </c>
      <c r="V254" s="39">
        <v>0</v>
      </c>
      <c r="W254" s="39">
        <v>0</v>
      </c>
      <c r="X254" s="39">
        <v>3</v>
      </c>
      <c r="Y254" s="39">
        <v>2</v>
      </c>
      <c r="Z254" s="39">
        <v>0</v>
      </c>
      <c r="AA254" s="39">
        <v>0</v>
      </c>
      <c r="AB254" s="39">
        <v>0</v>
      </c>
      <c r="AC254" s="39">
        <v>0</v>
      </c>
      <c r="AD254" s="39">
        <v>0</v>
      </c>
      <c r="AE254" s="39">
        <v>0</v>
      </c>
      <c r="AF254" s="39">
        <v>0</v>
      </c>
      <c r="AG254" s="39">
        <v>0</v>
      </c>
      <c r="AH254" s="39">
        <v>0</v>
      </c>
      <c r="AI254" s="39">
        <v>1</v>
      </c>
      <c r="AJ254" s="39">
        <v>0</v>
      </c>
      <c r="AK254" s="39">
        <v>0</v>
      </c>
      <c r="AL254" s="39">
        <v>0</v>
      </c>
      <c r="AM254" s="39">
        <v>0</v>
      </c>
      <c r="AN254" s="39">
        <v>0</v>
      </c>
      <c r="AO254" s="39">
        <v>0</v>
      </c>
      <c r="AP254" s="39">
        <v>0</v>
      </c>
      <c r="AQ254" s="39">
        <v>0</v>
      </c>
      <c r="AR254" s="39">
        <v>0</v>
      </c>
      <c r="AS254" s="39">
        <v>1</v>
      </c>
      <c r="AT254" s="39">
        <v>0</v>
      </c>
      <c r="AU254" s="10">
        <f t="shared" si="32"/>
        <v>629</v>
      </c>
    </row>
    <row r="255" spans="1:47" ht="15.75" customHeight="1" x14ac:dyDescent="0.2">
      <c r="C255" s="15" t="s">
        <v>239</v>
      </c>
      <c r="D255" s="15" t="s">
        <v>339</v>
      </c>
      <c r="E255" s="39">
        <v>75</v>
      </c>
      <c r="F255" s="39">
        <v>9</v>
      </c>
      <c r="G255" s="39">
        <v>1</v>
      </c>
      <c r="H255" s="39">
        <v>0</v>
      </c>
      <c r="I255" s="39">
        <v>0</v>
      </c>
      <c r="J255" s="39">
        <v>29</v>
      </c>
      <c r="K255" s="39">
        <f>17+9+1</f>
        <v>27</v>
      </c>
      <c r="L255" s="39">
        <v>0</v>
      </c>
      <c r="M255" s="39">
        <v>0</v>
      </c>
      <c r="N255" s="39">
        <v>15</v>
      </c>
      <c r="O255" s="39">
        <v>0</v>
      </c>
      <c r="P255" s="39">
        <v>9</v>
      </c>
      <c r="Q255" s="39">
        <v>0</v>
      </c>
      <c r="R255" s="39">
        <v>40</v>
      </c>
      <c r="S255" s="39">
        <v>23</v>
      </c>
      <c r="T255" s="39">
        <v>0</v>
      </c>
      <c r="U255" s="39">
        <v>0</v>
      </c>
      <c r="V255" s="39">
        <v>0</v>
      </c>
      <c r="W255" s="39">
        <v>4</v>
      </c>
      <c r="X255" s="39">
        <v>24</v>
      </c>
      <c r="Y255" s="39">
        <v>77</v>
      </c>
      <c r="Z255" s="39">
        <v>0</v>
      </c>
      <c r="AA255" s="39">
        <v>0</v>
      </c>
      <c r="AB255" s="39">
        <v>0</v>
      </c>
      <c r="AC255" s="39">
        <v>0</v>
      </c>
      <c r="AD255" s="39">
        <v>0</v>
      </c>
      <c r="AE255" s="39">
        <v>0</v>
      </c>
      <c r="AF255" s="39">
        <v>0</v>
      </c>
      <c r="AG255" s="39">
        <v>0</v>
      </c>
      <c r="AH255" s="39">
        <v>22</v>
      </c>
      <c r="AI255" s="39">
        <v>11</v>
      </c>
      <c r="AJ255" s="39">
        <v>0</v>
      </c>
      <c r="AK255" s="39">
        <v>0</v>
      </c>
      <c r="AL255" s="39">
        <v>0</v>
      </c>
      <c r="AM255" s="39">
        <v>0</v>
      </c>
      <c r="AN255" s="39">
        <v>0</v>
      </c>
      <c r="AO255" s="39">
        <v>8</v>
      </c>
      <c r="AP255" s="39">
        <v>0</v>
      </c>
      <c r="AQ255" s="39">
        <v>0</v>
      </c>
      <c r="AR255" s="39">
        <v>0</v>
      </c>
      <c r="AS255" s="39">
        <v>26</v>
      </c>
      <c r="AT255" s="39">
        <v>0</v>
      </c>
      <c r="AU255" s="10">
        <f t="shared" si="32"/>
        <v>400</v>
      </c>
    </row>
    <row r="256" spans="1:47" ht="15.75" customHeight="1" x14ac:dyDescent="0.2">
      <c r="C256" s="15" t="s">
        <v>240</v>
      </c>
      <c r="D256" s="15" t="s">
        <v>340</v>
      </c>
      <c r="E256" s="39">
        <v>0</v>
      </c>
      <c r="F256" s="39">
        <v>0</v>
      </c>
      <c r="G256" s="39">
        <v>1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2</v>
      </c>
      <c r="O256" s="39">
        <v>0</v>
      </c>
      <c r="P256" s="39"/>
      <c r="Q256" s="39">
        <v>0</v>
      </c>
      <c r="R256" s="39">
        <v>3</v>
      </c>
      <c r="S256" s="39"/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9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10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  <c r="AU256" s="10">
        <f t="shared" si="32"/>
        <v>25</v>
      </c>
    </row>
    <row r="257" spans="3:47" ht="15.75" customHeight="1" x14ac:dyDescent="0.2">
      <c r="C257" s="50" t="s">
        <v>341</v>
      </c>
      <c r="K257" s="50"/>
      <c r="AI257" s="50">
        <v>0</v>
      </c>
      <c r="AJ257" s="50">
        <v>0</v>
      </c>
      <c r="AK257" s="50">
        <v>0</v>
      </c>
      <c r="AL257" s="50">
        <v>0</v>
      </c>
      <c r="AM257" s="50">
        <v>0</v>
      </c>
      <c r="AN257" s="50">
        <v>0</v>
      </c>
      <c r="AO257" s="50">
        <v>0</v>
      </c>
      <c r="AP257" s="50">
        <v>0</v>
      </c>
      <c r="AQ257" s="50">
        <v>0</v>
      </c>
      <c r="AR257" s="50">
        <v>0</v>
      </c>
      <c r="AS257" s="50">
        <v>1</v>
      </c>
      <c r="AT257" s="50">
        <v>0</v>
      </c>
      <c r="AU257" s="10">
        <f t="shared" si="32"/>
        <v>1</v>
      </c>
    </row>
    <row r="258" spans="3:47" ht="15.75" customHeight="1" x14ac:dyDescent="0.2">
      <c r="AU258" s="10">
        <f>SUM(AU253:AU257)</f>
        <v>28457</v>
      </c>
    </row>
    <row r="259" spans="3:47" ht="15.75" customHeight="1" x14ac:dyDescent="0.2"/>
    <row r="260" spans="3:47" ht="15.75" customHeight="1" x14ac:dyDescent="0.2"/>
    <row r="261" spans="3:47" ht="15.75" customHeight="1" x14ac:dyDescent="0.2"/>
    <row r="262" spans="3:47" ht="15.75" customHeight="1" x14ac:dyDescent="0.2"/>
    <row r="263" spans="3:47" ht="15.75" customHeight="1" x14ac:dyDescent="0.2"/>
    <row r="264" spans="3:47" ht="15.75" customHeight="1" x14ac:dyDescent="0.2"/>
    <row r="265" spans="3:47" ht="15.75" customHeight="1" x14ac:dyDescent="0.2"/>
    <row r="266" spans="3:47" ht="15.75" customHeight="1" x14ac:dyDescent="0.2"/>
    <row r="267" spans="3:47" ht="15.75" customHeight="1" x14ac:dyDescent="0.2"/>
    <row r="268" spans="3:47" ht="15.75" customHeight="1" x14ac:dyDescent="0.2"/>
    <row r="269" spans="3:47" ht="15.75" customHeight="1" x14ac:dyDescent="0.2"/>
    <row r="270" spans="3:47" ht="15.75" customHeight="1" x14ac:dyDescent="0.2"/>
    <row r="271" spans="3:47" ht="15.75" customHeight="1" x14ac:dyDescent="0.2"/>
    <row r="272" spans="3:47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autoFilter ref="A1:AU260" xr:uid="{00000000-0009-0000-0000-000001000000}"/>
  <customSheetViews>
    <customSheetView guid="{2F42E4D4-CE91-4875-96E9-6FDA0A7EAE38}" filter="1" showAutoFilter="1">
      <autoFilter ref="A1:AU260" xr:uid="{74518260-F7D5-934F-B13B-759986F4D693}"/>
      <extLst>
        <ext uri="GoogleSheetsCustomDataVersion1">
          <go:sheetsCustomData xmlns:go="http://customooxmlschemas.google.com/" filterViewId="1061327129"/>
        </ext>
      </extLst>
    </customSheetView>
    <customSheetView guid="{5016DC7B-D83B-4B60-803D-8F126604C4C4}" filter="1" showAutoFilter="1">
      <autoFilter ref="A1:AU260" xr:uid="{B914961F-2D97-7D46-87EF-0647C0516698}"/>
      <extLst>
        <ext uri="GoogleSheetsCustomDataVersion1">
          <go:sheetsCustomData xmlns:go="http://customooxmlschemas.google.com/" filterViewId="220028425"/>
        </ext>
      </extLst>
    </customSheetView>
    <customSheetView guid="{D14665B1-BBC6-422C-B448-3AAB6E325E66}" filter="1" showAutoFilter="1">
      <autoFilter ref="A1:AU260" xr:uid="{67A9411D-1596-DB49-BE4E-844FD17AB1ED}"/>
      <extLst>
        <ext uri="GoogleSheetsCustomDataVersion1">
          <go:sheetsCustomData xmlns:go="http://customooxmlschemas.google.com/" filterViewId="455019843"/>
        </ext>
      </extLst>
    </customSheetView>
    <customSheetView guid="{8034F0FE-6E0D-49D6-9A64-84082D27F43A}" filter="1" showAutoFilter="1">
      <autoFilter ref="A1:AU260" xr:uid="{005738BE-7830-BA4E-BB57-6A114F0FA5F5}"/>
      <extLst>
        <ext uri="GoogleSheetsCustomDataVersion1">
          <go:sheetsCustomData xmlns:go="http://customooxmlschemas.google.com/" filterViewId="647812842"/>
        </ext>
      </extLst>
    </customSheetView>
  </customSheetView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2:H45"/>
  <sheetViews>
    <sheetView workbookViewId="0"/>
  </sheetViews>
  <sheetFormatPr defaultColWidth="14.390625" defaultRowHeight="15" customHeight="1" x14ac:dyDescent="0.2"/>
  <cols>
    <col min="2" max="2" width="30.40234375" customWidth="1"/>
    <col min="4" max="4" width="17.890625" customWidth="1"/>
    <col min="5" max="5" width="18.5625" customWidth="1"/>
    <col min="6" max="6" width="14.52734375" customWidth="1"/>
    <col min="7" max="7" width="23.13671875" customWidth="1"/>
  </cols>
  <sheetData>
    <row r="2" spans="2:7" x14ac:dyDescent="0.2">
      <c r="B2" s="53" t="s">
        <v>342</v>
      </c>
      <c r="C2" s="54" t="s">
        <v>343</v>
      </c>
      <c r="D2" s="55" t="s">
        <v>344</v>
      </c>
      <c r="E2" s="15" t="s">
        <v>238</v>
      </c>
      <c r="F2" s="15" t="s">
        <v>239</v>
      </c>
      <c r="G2" s="14" t="s">
        <v>240</v>
      </c>
    </row>
    <row r="3" spans="2:7" ht="15" customHeight="1" x14ac:dyDescent="0.2">
      <c r="B3" s="56">
        <v>19001</v>
      </c>
      <c r="C3" s="57" t="s">
        <v>242</v>
      </c>
      <c r="D3" s="10">
        <f>Consolidado!E253</f>
        <v>1333</v>
      </c>
      <c r="E3" s="58">
        <f>Consolidado!E254</f>
        <v>0</v>
      </c>
      <c r="F3" s="58">
        <f>Consolidado!E255</f>
        <v>75</v>
      </c>
      <c r="G3" s="10">
        <f>Consolidado!E256</f>
        <v>0</v>
      </c>
    </row>
    <row r="4" spans="2:7" x14ac:dyDescent="0.2">
      <c r="B4" s="59">
        <v>19022</v>
      </c>
      <c r="C4" s="57" t="s">
        <v>243</v>
      </c>
      <c r="D4" s="10">
        <f>Consolidado!F253</f>
        <v>156</v>
      </c>
      <c r="E4" s="10">
        <f>Consolidado!F254</f>
        <v>0</v>
      </c>
      <c r="F4" s="58">
        <f>Consolidado!F255</f>
        <v>9</v>
      </c>
      <c r="G4" s="10">
        <f>Consolidado!F256</f>
        <v>0</v>
      </c>
    </row>
    <row r="5" spans="2:7" x14ac:dyDescent="0.2">
      <c r="B5" s="59">
        <v>19050</v>
      </c>
      <c r="C5" s="57" t="s">
        <v>244</v>
      </c>
      <c r="D5" s="10">
        <f>Consolidado!G253</f>
        <v>2263</v>
      </c>
      <c r="E5" s="10">
        <f>Consolidado!G254</f>
        <v>0</v>
      </c>
      <c r="F5" s="10">
        <f>Consolidado!G255</f>
        <v>1</v>
      </c>
      <c r="G5" s="58">
        <f>Consolidado!G256</f>
        <v>1</v>
      </c>
    </row>
    <row r="6" spans="2:7" x14ac:dyDescent="0.2">
      <c r="B6" s="59">
        <v>19075</v>
      </c>
      <c r="C6" s="57" t="s">
        <v>245</v>
      </c>
      <c r="D6" s="10">
        <f>Consolidado!H253</f>
        <v>694</v>
      </c>
      <c r="E6" s="10">
        <f>Consolidado!H254</f>
        <v>0</v>
      </c>
      <c r="F6" s="10">
        <f>Consolidado!H255</f>
        <v>0</v>
      </c>
      <c r="G6" s="10">
        <f>Consolidado!H256</f>
        <v>0</v>
      </c>
    </row>
    <row r="7" spans="2:7" x14ac:dyDescent="0.2">
      <c r="B7" s="59">
        <v>19100</v>
      </c>
      <c r="C7" s="57" t="s">
        <v>246</v>
      </c>
      <c r="D7" s="10">
        <f>Consolidado!I253</f>
        <v>933</v>
      </c>
      <c r="E7" s="10">
        <f>Consolidado!I254</f>
        <v>0</v>
      </c>
      <c r="F7" s="10">
        <f>Consolidado!I255</f>
        <v>0</v>
      </c>
      <c r="G7" s="10">
        <f>Consolidado!I256</f>
        <v>0</v>
      </c>
    </row>
    <row r="8" spans="2:7" x14ac:dyDescent="0.2">
      <c r="B8" s="59">
        <v>19110</v>
      </c>
      <c r="C8" s="57" t="s">
        <v>247</v>
      </c>
      <c r="D8" s="10">
        <f>Consolidado!J253</f>
        <v>492</v>
      </c>
      <c r="E8" s="10">
        <f>Consolidado!J254</f>
        <v>0</v>
      </c>
      <c r="F8" s="10">
        <f>Consolidado!J255</f>
        <v>29</v>
      </c>
      <c r="G8" s="10">
        <f>Consolidado!J256</f>
        <v>0</v>
      </c>
    </row>
    <row r="9" spans="2:7" x14ac:dyDescent="0.2">
      <c r="B9" s="59">
        <v>19130</v>
      </c>
      <c r="C9" s="57" t="s">
        <v>248</v>
      </c>
      <c r="D9" s="10">
        <f>Consolidado!K253</f>
        <v>527</v>
      </c>
      <c r="E9" s="10">
        <f>Consolidado!K254</f>
        <v>1</v>
      </c>
      <c r="F9" s="10">
        <f>Consolidado!K255</f>
        <v>27</v>
      </c>
      <c r="G9" s="10">
        <f>Consolidado!K256</f>
        <v>0</v>
      </c>
    </row>
    <row r="10" spans="2:7" x14ac:dyDescent="0.2">
      <c r="B10" s="59">
        <v>19137</v>
      </c>
      <c r="C10" s="57" t="s">
        <v>249</v>
      </c>
      <c r="D10" s="10">
        <f>Consolidado!L253</f>
        <v>153</v>
      </c>
      <c r="E10" s="10">
        <f>Consolidado!L254</f>
        <v>0</v>
      </c>
      <c r="F10" s="10">
        <f>Consolidado!L255</f>
        <v>0</v>
      </c>
      <c r="G10" s="10">
        <f>Consolidado!L256</f>
        <v>0</v>
      </c>
    </row>
    <row r="11" spans="2:7" x14ac:dyDescent="0.2">
      <c r="B11" s="59">
        <v>19142</v>
      </c>
      <c r="C11" s="57" t="s">
        <v>250</v>
      </c>
      <c r="D11" s="10">
        <f>Consolidado!M253</f>
        <v>1080</v>
      </c>
      <c r="E11" s="10">
        <f>Consolidado!M254</f>
        <v>0</v>
      </c>
      <c r="F11" s="10">
        <f>Consolidado!M255</f>
        <v>0</v>
      </c>
      <c r="G11" s="10">
        <f>Consolidado!M256</f>
        <v>0</v>
      </c>
    </row>
    <row r="12" spans="2:7" x14ac:dyDescent="0.2">
      <c r="B12" s="59">
        <v>19212</v>
      </c>
      <c r="C12" s="57" t="s">
        <v>251</v>
      </c>
      <c r="D12" s="10">
        <f>Consolidado!N253</f>
        <v>615</v>
      </c>
      <c r="E12" s="10">
        <f>Consolidado!N254</f>
        <v>0</v>
      </c>
      <c r="F12" s="10">
        <f>Consolidado!N255</f>
        <v>15</v>
      </c>
      <c r="G12" s="10">
        <f>Consolidado!N256</f>
        <v>2</v>
      </c>
    </row>
    <row r="13" spans="2:7" x14ac:dyDescent="0.2">
      <c r="B13" s="59">
        <v>19256</v>
      </c>
      <c r="C13" s="57" t="s">
        <v>252</v>
      </c>
      <c r="D13" s="10">
        <f>Consolidado!O253</f>
        <v>729</v>
      </c>
      <c r="E13" s="10">
        <f>Consolidado!O254</f>
        <v>0</v>
      </c>
      <c r="F13" s="10">
        <f>Consolidado!O255</f>
        <v>0</v>
      </c>
      <c r="G13" s="10">
        <f>Consolidado!O256</f>
        <v>0</v>
      </c>
    </row>
    <row r="14" spans="2:7" x14ac:dyDescent="0.2">
      <c r="B14" s="59">
        <v>19290</v>
      </c>
      <c r="C14" s="57" t="s">
        <v>253</v>
      </c>
      <c r="D14" s="10">
        <f>Consolidado!P253</f>
        <v>354</v>
      </c>
      <c r="E14" s="10">
        <f>Consolidado!P254</f>
        <v>0</v>
      </c>
      <c r="F14" s="10">
        <f>Consolidado!P255</f>
        <v>9</v>
      </c>
      <c r="G14" s="10">
        <f>Consolidado!P256</f>
        <v>0</v>
      </c>
    </row>
    <row r="15" spans="2:7" x14ac:dyDescent="0.2">
      <c r="B15" s="59">
        <v>19300</v>
      </c>
      <c r="C15" s="57" t="s">
        <v>254</v>
      </c>
      <c r="D15" s="10">
        <f>Consolidado!Q253</f>
        <v>720</v>
      </c>
      <c r="E15" s="10">
        <f>Consolidado!Q254</f>
        <v>0</v>
      </c>
      <c r="F15" s="10">
        <f>Consolidado!Q255</f>
        <v>0</v>
      </c>
      <c r="G15" s="10">
        <f>Consolidado!Q256</f>
        <v>0</v>
      </c>
    </row>
    <row r="16" spans="2:7" x14ac:dyDescent="0.2">
      <c r="B16" s="59">
        <v>19318</v>
      </c>
      <c r="C16" s="57" t="s">
        <v>255</v>
      </c>
      <c r="D16" s="10">
        <f>Consolidado!R253</f>
        <v>796</v>
      </c>
      <c r="E16" s="10">
        <f>Consolidado!R254</f>
        <v>3</v>
      </c>
      <c r="F16" s="10">
        <f>Consolidado!R255</f>
        <v>40</v>
      </c>
      <c r="G16" s="10">
        <f>Consolidado!R256</f>
        <v>3</v>
      </c>
    </row>
    <row r="17" spans="2:7" x14ac:dyDescent="0.2">
      <c r="B17" s="59">
        <v>19355</v>
      </c>
      <c r="C17" s="57" t="s">
        <v>256</v>
      </c>
      <c r="D17" s="10">
        <f>Consolidado!S253</f>
        <v>618</v>
      </c>
      <c r="E17" s="10">
        <f>Consolidado!S254</f>
        <v>618</v>
      </c>
      <c r="F17" s="10">
        <f>Consolidado!S255</f>
        <v>23</v>
      </c>
      <c r="G17" s="10">
        <f>Consolidado!S256</f>
        <v>0</v>
      </c>
    </row>
    <row r="18" spans="2:7" x14ac:dyDescent="0.2">
      <c r="B18" s="59">
        <v>19364</v>
      </c>
      <c r="C18" s="57" t="s">
        <v>257</v>
      </c>
      <c r="D18" s="10">
        <f>Consolidado!T253</f>
        <v>396</v>
      </c>
      <c r="E18" s="10">
        <f>Consolidado!T254</f>
        <v>0</v>
      </c>
      <c r="F18" s="10">
        <f>Consolidado!T255</f>
        <v>0</v>
      </c>
      <c r="G18" s="10">
        <f>Consolidado!T256</f>
        <v>0</v>
      </c>
    </row>
    <row r="19" spans="2:7" x14ac:dyDescent="0.2">
      <c r="B19" s="59">
        <v>19392</v>
      </c>
      <c r="C19" s="57" t="s">
        <v>258</v>
      </c>
      <c r="D19" s="10">
        <f>Consolidado!U253</f>
        <v>787</v>
      </c>
      <c r="E19" s="10">
        <f>Consolidado!U254</f>
        <v>0</v>
      </c>
      <c r="F19" s="10">
        <f>Consolidado!U255</f>
        <v>0</v>
      </c>
      <c r="G19" s="10">
        <f>Consolidado!U256</f>
        <v>0</v>
      </c>
    </row>
    <row r="20" spans="2:7" x14ac:dyDescent="0.2">
      <c r="B20" s="59">
        <v>19397</v>
      </c>
      <c r="C20" s="57" t="s">
        <v>259</v>
      </c>
      <c r="D20" s="10">
        <f>Consolidado!V253</f>
        <v>240</v>
      </c>
      <c r="E20" s="10">
        <f>Consolidado!V254</f>
        <v>0</v>
      </c>
      <c r="F20" s="10">
        <f>Consolidado!V255</f>
        <v>0</v>
      </c>
      <c r="G20" s="10">
        <f>Consolidado!V256</f>
        <v>0</v>
      </c>
    </row>
    <row r="21" spans="2:7" x14ac:dyDescent="0.2">
      <c r="B21" s="59">
        <v>19418</v>
      </c>
      <c r="C21" s="57" t="s">
        <v>260</v>
      </c>
      <c r="D21" s="10">
        <f>Consolidado!W253</f>
        <v>1564</v>
      </c>
      <c r="E21" s="10">
        <f>Consolidado!W254</f>
        <v>0</v>
      </c>
      <c r="F21" s="10">
        <f>Consolidado!W255</f>
        <v>4</v>
      </c>
      <c r="G21" s="10">
        <f>Consolidado!W256</f>
        <v>0</v>
      </c>
    </row>
    <row r="22" spans="2:7" x14ac:dyDescent="0.2">
      <c r="B22" s="59">
        <v>19450</v>
      </c>
      <c r="C22" s="57" t="s">
        <v>261</v>
      </c>
      <c r="D22" s="10">
        <f>Consolidado!X253</f>
        <v>617</v>
      </c>
      <c r="E22" s="10">
        <f>Consolidado!X254</f>
        <v>3</v>
      </c>
      <c r="F22" s="10">
        <f>Consolidado!X255</f>
        <v>24</v>
      </c>
      <c r="G22" s="10">
        <f>Consolidado!X256</f>
        <v>0</v>
      </c>
    </row>
    <row r="23" spans="2:7" x14ac:dyDescent="0.2">
      <c r="B23" s="59">
        <v>19455</v>
      </c>
      <c r="C23" s="57" t="s">
        <v>262</v>
      </c>
      <c r="D23" s="10">
        <f>Consolidado!Y253</f>
        <v>1059</v>
      </c>
      <c r="E23" s="10">
        <f>Consolidado!Y254</f>
        <v>2</v>
      </c>
      <c r="F23" s="10">
        <f>Consolidado!Y255</f>
        <v>77</v>
      </c>
      <c r="G23" s="10">
        <f>Consolidado!Y256</f>
        <v>9</v>
      </c>
    </row>
    <row r="24" spans="2:7" x14ac:dyDescent="0.2">
      <c r="B24" s="59">
        <v>19473</v>
      </c>
      <c r="C24" s="57" t="s">
        <v>263</v>
      </c>
      <c r="D24" s="10">
        <f>Consolidado!Z253</f>
        <v>593</v>
      </c>
      <c r="E24" s="10">
        <f>Consolidado!Z254</f>
        <v>0</v>
      </c>
      <c r="F24" s="10">
        <f>Consolidado!Z255</f>
        <v>0</v>
      </c>
      <c r="G24" s="10">
        <f>Consolidado!Z256</f>
        <v>0</v>
      </c>
    </row>
    <row r="25" spans="2:7" x14ac:dyDescent="0.2">
      <c r="B25" s="59">
        <v>19513</v>
      </c>
      <c r="C25" s="57" t="s">
        <v>264</v>
      </c>
      <c r="D25" s="10">
        <f>Consolidado!AA253</f>
        <v>494</v>
      </c>
      <c r="E25" s="10">
        <f>Consolidado!AA254</f>
        <v>0</v>
      </c>
      <c r="F25" s="10">
        <f>Consolidado!AA255</f>
        <v>0</v>
      </c>
      <c r="G25" s="10">
        <f>Consolidado!AA256</f>
        <v>0</v>
      </c>
    </row>
    <row r="26" spans="2:7" x14ac:dyDescent="0.2">
      <c r="B26" s="59">
        <v>19517</v>
      </c>
      <c r="C26" s="57" t="s">
        <v>265</v>
      </c>
      <c r="D26" s="10">
        <f>Consolidado!AB253</f>
        <v>416</v>
      </c>
      <c r="E26" s="10">
        <f>Consolidado!AB254</f>
        <v>0</v>
      </c>
      <c r="F26" s="10">
        <f>Consolidado!AB255</f>
        <v>0</v>
      </c>
      <c r="G26" s="10">
        <f>Consolidado!AB256</f>
        <v>0</v>
      </c>
    </row>
    <row r="27" spans="2:7" x14ac:dyDescent="0.2">
      <c r="B27" s="59">
        <v>19532</v>
      </c>
      <c r="C27" s="57" t="s">
        <v>266</v>
      </c>
      <c r="D27" s="10">
        <f>Consolidado!AC253</f>
        <v>1108</v>
      </c>
      <c r="E27" s="10">
        <f>Consolidado!AC254</f>
        <v>0</v>
      </c>
      <c r="F27" s="10">
        <f>Consolidado!AC255</f>
        <v>0</v>
      </c>
      <c r="G27" s="10">
        <f>Consolidado!AC256</f>
        <v>0</v>
      </c>
    </row>
    <row r="28" spans="2:7" x14ac:dyDescent="0.2">
      <c r="B28" s="59">
        <v>19533</v>
      </c>
      <c r="C28" s="57" t="s">
        <v>267</v>
      </c>
      <c r="D28" s="10">
        <f>Consolidado!AD253</f>
        <v>412</v>
      </c>
      <c r="E28" s="10">
        <f>Consolidado!AD254</f>
        <v>0</v>
      </c>
      <c r="F28" s="10">
        <f>Consolidado!AD255</f>
        <v>0</v>
      </c>
      <c r="G28" s="10">
        <f>Consolidado!AD256</f>
        <v>0</v>
      </c>
    </row>
    <row r="29" spans="2:7" x14ac:dyDescent="0.2">
      <c r="B29" s="59">
        <v>19548</v>
      </c>
      <c r="C29" s="57" t="s">
        <v>268</v>
      </c>
      <c r="D29" s="10">
        <f>Consolidado!AE253</f>
        <v>650</v>
      </c>
      <c r="E29" s="10">
        <f>Consolidado!AE254</f>
        <v>0</v>
      </c>
      <c r="F29" s="10">
        <f>Consolidado!AE255</f>
        <v>0</v>
      </c>
      <c r="G29" s="10">
        <f>Consolidado!AE256</f>
        <v>0</v>
      </c>
    </row>
    <row r="30" spans="2:7" x14ac:dyDescent="0.2">
      <c r="B30" s="59">
        <v>19573</v>
      </c>
      <c r="C30" s="57" t="s">
        <v>269</v>
      </c>
      <c r="D30" s="10">
        <f>Consolidado!AF253</f>
        <v>481</v>
      </c>
      <c r="E30" s="10">
        <f>Consolidado!AF254</f>
        <v>0</v>
      </c>
      <c r="F30" s="10">
        <f>Consolidado!AF255</f>
        <v>0</v>
      </c>
      <c r="G30" s="10">
        <f>Consolidado!AF256</f>
        <v>0</v>
      </c>
    </row>
    <row r="31" spans="2:7" x14ac:dyDescent="0.2">
      <c r="B31" s="59">
        <v>19585</v>
      </c>
      <c r="C31" s="57" t="s">
        <v>270</v>
      </c>
      <c r="D31" s="10">
        <f>Consolidado!AG253</f>
        <v>191</v>
      </c>
      <c r="E31" s="10">
        <f>Consolidado!AG254</f>
        <v>0</v>
      </c>
      <c r="F31" s="10">
        <f>Consolidado!AG255</f>
        <v>0</v>
      </c>
      <c r="G31" s="10">
        <f>Consolidado!AG256</f>
        <v>0</v>
      </c>
    </row>
    <row r="32" spans="2:7" x14ac:dyDescent="0.2">
      <c r="B32" s="59">
        <v>19622</v>
      </c>
      <c r="C32" s="57" t="s">
        <v>271</v>
      </c>
      <c r="D32" s="10">
        <f>Consolidado!AH253</f>
        <v>810</v>
      </c>
      <c r="E32" s="10">
        <f>Consolidado!AH254</f>
        <v>0</v>
      </c>
      <c r="F32" s="10">
        <f>Consolidado!AH255</f>
        <v>22</v>
      </c>
      <c r="G32" s="10">
        <f>Consolidado!AH256</f>
        <v>10</v>
      </c>
    </row>
    <row r="33" spans="2:8" x14ac:dyDescent="0.2">
      <c r="B33" s="59">
        <v>19693</v>
      </c>
      <c r="C33" s="57" t="s">
        <v>272</v>
      </c>
      <c r="D33" s="10">
        <f>Consolidado!AI253</f>
        <v>346</v>
      </c>
      <c r="E33" s="10">
        <f>Consolidado!AI254</f>
        <v>1</v>
      </c>
      <c r="F33" s="10">
        <f>Consolidado!AI255</f>
        <v>11</v>
      </c>
      <c r="G33" s="10">
        <f>Consolidado!AI256</f>
        <v>0</v>
      </c>
    </row>
    <row r="34" spans="2:8" x14ac:dyDescent="0.2">
      <c r="B34" s="59">
        <v>19698</v>
      </c>
      <c r="C34" s="57" t="s">
        <v>273</v>
      </c>
      <c r="D34" s="10">
        <f>Consolidado!AJ253</f>
        <v>527</v>
      </c>
      <c r="E34" s="10">
        <f>Consolidado!AJ254</f>
        <v>0</v>
      </c>
      <c r="F34" s="10">
        <f>Consolidado!AJ255</f>
        <v>0</v>
      </c>
      <c r="G34" s="10">
        <f>Consolidado!AJ256</f>
        <v>0</v>
      </c>
    </row>
    <row r="35" spans="2:8" x14ac:dyDescent="0.2">
      <c r="B35" s="59">
        <v>19701</v>
      </c>
      <c r="C35" s="57" t="s">
        <v>274</v>
      </c>
      <c r="D35" s="10">
        <f>Consolidado!AK253</f>
        <v>243</v>
      </c>
      <c r="E35" s="10">
        <f>Consolidado!AK254</f>
        <v>0</v>
      </c>
      <c r="F35" s="10">
        <f>Consolidado!AK255</f>
        <v>0</v>
      </c>
      <c r="G35" s="10">
        <f>Consolidado!AK256</f>
        <v>0</v>
      </c>
    </row>
    <row r="36" spans="2:8" x14ac:dyDescent="0.2">
      <c r="B36" s="59">
        <v>19743</v>
      </c>
      <c r="C36" s="57" t="s">
        <v>275</v>
      </c>
      <c r="D36" s="10">
        <f>Consolidado!AL253</f>
        <v>356</v>
      </c>
      <c r="E36" s="10">
        <f>Consolidado!AL254</f>
        <v>0</v>
      </c>
      <c r="F36" s="10">
        <f>Consolidado!AL255</f>
        <v>0</v>
      </c>
      <c r="G36" s="10">
        <f>Consolidado!AL256</f>
        <v>0</v>
      </c>
    </row>
    <row r="37" spans="2:8" x14ac:dyDescent="0.2">
      <c r="B37" s="59">
        <v>19760</v>
      </c>
      <c r="C37" s="57" t="s">
        <v>276</v>
      </c>
      <c r="D37" s="10">
        <f>Consolidado!AM253</f>
        <v>343</v>
      </c>
      <c r="E37" s="10">
        <f>Consolidado!AM254</f>
        <v>0</v>
      </c>
      <c r="F37" s="10">
        <f>Consolidado!AM255</f>
        <v>0</v>
      </c>
      <c r="G37" s="10">
        <f>Consolidado!AM256</f>
        <v>0</v>
      </c>
    </row>
    <row r="38" spans="2:8" x14ac:dyDescent="0.2">
      <c r="B38" s="59">
        <v>19780</v>
      </c>
      <c r="C38" s="57" t="s">
        <v>277</v>
      </c>
      <c r="D38" s="10">
        <f>Consolidado!AN253</f>
        <v>906</v>
      </c>
      <c r="E38" s="10">
        <f>Consolidado!AN254</f>
        <v>0</v>
      </c>
      <c r="F38" s="10">
        <f>Consolidado!AN255</f>
        <v>0</v>
      </c>
      <c r="G38" s="10">
        <f>Consolidado!AN256</f>
        <v>0</v>
      </c>
    </row>
    <row r="39" spans="2:8" x14ac:dyDescent="0.2">
      <c r="B39" s="59">
        <v>19785</v>
      </c>
      <c r="C39" s="57" t="s">
        <v>278</v>
      </c>
      <c r="D39" s="10">
        <f>Consolidado!AO253</f>
        <v>505</v>
      </c>
      <c r="E39" s="10">
        <f>Consolidado!AO254</f>
        <v>0</v>
      </c>
      <c r="F39" s="10">
        <f>Consolidado!AO255</f>
        <v>8</v>
      </c>
      <c r="G39" s="10">
        <f>Consolidado!AO256</f>
        <v>0</v>
      </c>
    </row>
    <row r="40" spans="2:8" x14ac:dyDescent="0.2">
      <c r="B40" s="59">
        <v>19807</v>
      </c>
      <c r="C40" s="57" t="s">
        <v>279</v>
      </c>
      <c r="D40" s="10">
        <f>Consolidado!AP253</f>
        <v>776</v>
      </c>
      <c r="E40" s="10">
        <f>Consolidado!AP254</f>
        <v>0</v>
      </c>
      <c r="F40" s="10">
        <f>Consolidado!AP255</f>
        <v>0</v>
      </c>
      <c r="G40" s="10">
        <f>Consolidado!AP256</f>
        <v>0</v>
      </c>
    </row>
    <row r="41" spans="2:8" x14ac:dyDescent="0.2">
      <c r="B41" s="59">
        <v>19809</v>
      </c>
      <c r="C41" s="57" t="s">
        <v>280</v>
      </c>
      <c r="D41" s="10">
        <f>Consolidado!AQ253</f>
        <v>1174</v>
      </c>
      <c r="E41" s="10">
        <f>Consolidado!AQ254</f>
        <v>0</v>
      </c>
      <c r="F41" s="10">
        <f>Consolidado!AQ255</f>
        <v>0</v>
      </c>
      <c r="G41" s="10">
        <f>Consolidado!AQ256</f>
        <v>0</v>
      </c>
    </row>
    <row r="42" spans="2:8" x14ac:dyDescent="0.2">
      <c r="B42" s="59">
        <v>19821</v>
      </c>
      <c r="C42" s="57" t="s">
        <v>281</v>
      </c>
      <c r="D42" s="10">
        <f>Consolidado!AR253</f>
        <v>0</v>
      </c>
      <c r="E42" s="10">
        <f>Consolidado!AR254</f>
        <v>0</v>
      </c>
      <c r="F42" s="10">
        <f>Consolidado!AR255</f>
        <v>0</v>
      </c>
      <c r="G42" s="10">
        <f>Consolidado!AR256</f>
        <v>0</v>
      </c>
    </row>
    <row r="43" spans="2:8" x14ac:dyDescent="0.2">
      <c r="B43" s="59">
        <v>19824</v>
      </c>
      <c r="C43" s="57" t="s">
        <v>282</v>
      </c>
      <c r="D43" s="10">
        <f>Consolidado!AS253</f>
        <v>606</v>
      </c>
      <c r="E43" s="10">
        <f>Consolidado!AS254</f>
        <v>1</v>
      </c>
      <c r="F43" s="10">
        <f>Consolidado!AS255</f>
        <v>26</v>
      </c>
      <c r="G43" s="10">
        <f>Consolidado!AS256</f>
        <v>0</v>
      </c>
    </row>
    <row r="44" spans="2:8" x14ac:dyDescent="0.2">
      <c r="B44" s="59">
        <v>19845</v>
      </c>
      <c r="C44" s="57" t="s">
        <v>283</v>
      </c>
      <c r="D44" s="10">
        <f>Consolidado!AT253</f>
        <v>339</v>
      </c>
      <c r="E44" s="10">
        <f>Consolidado!AT254</f>
        <v>0</v>
      </c>
      <c r="F44" s="10">
        <f>Consolidado!AT255</f>
        <v>0</v>
      </c>
      <c r="G44" s="10">
        <f>Consolidado!AT256</f>
        <v>0</v>
      </c>
    </row>
    <row r="45" spans="2:8" x14ac:dyDescent="0.2">
      <c r="C45" s="60" t="s">
        <v>345</v>
      </c>
      <c r="D45" s="10">
        <f t="shared" ref="D45:G45" si="0">SUM(D3:D44)</f>
        <v>27402</v>
      </c>
      <c r="E45" s="10">
        <f t="shared" si="0"/>
        <v>629</v>
      </c>
      <c r="F45" s="10">
        <f t="shared" si="0"/>
        <v>400</v>
      </c>
      <c r="G45" s="10">
        <f t="shared" si="0"/>
        <v>25</v>
      </c>
      <c r="H45" s="10">
        <f>SUM(D45:G45)</f>
        <v>28456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CONSOLIDADO BOSQUEJO</vt:lpstr>
      <vt:lpstr>Consolidado</vt:lpstr>
      <vt:lpstr>Total Votos municipio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Andres Pinilla Herrera</dc:creator>
  <dcterms:created xsi:type="dcterms:W3CDTF">2022-04-23T03:19:48Z</dcterms:created>
</cp:coreProperties>
</file>